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EstaPastaDeTrabalho" hidePivotFieldList="1"/>
  <mc:AlternateContent xmlns:mc="http://schemas.openxmlformats.org/markup-compatibility/2006">
    <mc:Choice Requires="x15">
      <x15ac:absPath xmlns:x15ac="http://schemas.microsoft.com/office/spreadsheetml/2010/11/ac" url="https://sefazrsgov-my.sharepoint.com/personal/taisb_sefaz_rs_gov_br/Documents/Material ASTEC-Atualizacao Site RRF/1 Atualizacao PRF 2025 2026/Of 132 2025 GSF atualizacao projecoes fiscais/"/>
    </mc:Choice>
  </mc:AlternateContent>
  <xr:revisionPtr revIDLastSave="1" documentId="8_{527D3B9F-B20B-4AA8-836F-BC74AB78F001}" xr6:coauthVersionLast="47" xr6:coauthVersionMax="47" xr10:uidLastSave="{8942ADA2-E99C-424F-95F3-103A6DD51CD9}"/>
  <workbookProtection workbookAlgorithmName="SHA-512" workbookHashValue="PQLVCu8rYWMnS11jWCBamPOLuKvMU5VFiVQnUxbkKM/7WUWvJ4gzW1jU+ydb4w+KAuTpXL1oha01yM9pmrW+fg==" workbookSaltValue="ekQRRfRpsLXL+ychie41Kw==" workbookSpinCount="100000" lockStructure="1"/>
  <bookViews>
    <workbookView xWindow="57480" yWindow="-120" windowWidth="29040" windowHeight="15720" tabRatio="845" activeTab="1" xr2:uid="{00000000-000D-0000-FFFF-FFFF00000000}"/>
  </bookViews>
  <sheets>
    <sheet name="0-Instruções de preenchimento" sheetId="36" r:id="rId1"/>
    <sheet name="I-Cenário Base" sheetId="23" r:id="rId2"/>
    <sheet name="II-a) Medidas a implementar" sheetId="29" r:id="rId3"/>
    <sheet name="II-b) Vinculos" sheetId="37" r:id="rId4"/>
    <sheet name="II-c) Reflexos" sheetId="38" r:id="rId5"/>
    <sheet name="III-Cenário Ajustado" sheetId="34" r:id="rId6"/>
    <sheet name="IV-Verificações" sheetId="41" r:id="rId7"/>
    <sheet name="V-Parâmetros" sheetId="28" r:id="rId8"/>
    <sheet name="V-Parâmetros (2)" sheetId="43" state="veryHidden" r:id="rId9"/>
    <sheet name="VI-Referência" sheetId="42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7" i="41" l="1"/>
  <c r="F34" i="41" l="1"/>
  <c r="B69" i="34" l="1"/>
  <c r="B82" i="34" l="1"/>
  <c r="B83" i="34"/>
  <c r="B84" i="34"/>
  <c r="C84" i="34"/>
  <c r="D84" i="34"/>
  <c r="E84" i="34"/>
  <c r="F84" i="34"/>
  <c r="G84" i="34"/>
  <c r="H84" i="34"/>
  <c r="I84" i="34"/>
  <c r="J84" i="34"/>
  <c r="B80" i="34"/>
  <c r="C80" i="34"/>
  <c r="B81" i="34"/>
  <c r="C81" i="34"/>
  <c r="B77" i="34"/>
  <c r="B78" i="34"/>
  <c r="C78" i="34"/>
  <c r="D78" i="34"/>
  <c r="E78" i="34"/>
  <c r="F78" i="34"/>
  <c r="G78" i="34"/>
  <c r="H78" i="34"/>
  <c r="I78" i="34"/>
  <c r="J78" i="34"/>
  <c r="B75" i="34"/>
  <c r="C75" i="34"/>
  <c r="D75" i="34"/>
  <c r="E75" i="34"/>
  <c r="F75" i="34"/>
  <c r="G75" i="34"/>
  <c r="H75" i="34"/>
  <c r="I75" i="34"/>
  <c r="J75" i="34"/>
  <c r="B74" i="34"/>
  <c r="C74" i="34"/>
  <c r="D74" i="34"/>
  <c r="E74" i="34"/>
  <c r="F74" i="34"/>
  <c r="G74" i="34"/>
  <c r="H74" i="34"/>
  <c r="I74" i="34"/>
  <c r="J74" i="34"/>
  <c r="I77" i="34" l="1"/>
  <c r="G77" i="34"/>
  <c r="D77" i="34"/>
  <c r="H77" i="34"/>
  <c r="F77" i="34"/>
  <c r="E77" i="34"/>
  <c r="J77" i="34"/>
  <c r="C77" i="34"/>
  <c r="L30" i="41" l="1"/>
  <c r="K30" i="41"/>
  <c r="J30" i="41"/>
  <c r="I30" i="41"/>
  <c r="H30" i="41"/>
  <c r="G30" i="41"/>
  <c r="F30" i="41"/>
  <c r="E30" i="41"/>
  <c r="D30" i="41"/>
  <c r="C30" i="41"/>
  <c r="M20" i="41" l="1"/>
  <c r="M9" i="41"/>
  <c r="M22" i="41"/>
  <c r="D69" i="34" l="1"/>
  <c r="Q61" i="23" l="1"/>
  <c r="E69" i="34"/>
  <c r="F69" i="34" l="1"/>
  <c r="G69" i="34" l="1"/>
  <c r="H69" i="34" l="1"/>
  <c r="C69" i="34"/>
  <c r="I69" i="34" l="1"/>
  <c r="J69" i="34" l="1"/>
  <c r="Q69" i="23" l="1"/>
  <c r="L69" i="34" s="1"/>
  <c r="K69" i="34"/>
  <c r="B16" i="41"/>
  <c r="B89" i="23"/>
  <c r="B9" i="23"/>
  <c r="B15" i="23"/>
  <c r="B18" i="23"/>
  <c r="B21" i="23"/>
  <c r="B27" i="23"/>
  <c r="B36" i="23"/>
  <c r="B40" i="23"/>
  <c r="B47" i="23"/>
  <c r="B53" i="23"/>
  <c r="B59" i="23"/>
  <c r="B62" i="23"/>
  <c r="B73" i="23"/>
  <c r="B76" i="23"/>
  <c r="B79" i="23"/>
  <c r="B85" i="23"/>
  <c r="B96" i="23"/>
  <c r="B97" i="23"/>
  <c r="B98" i="23"/>
  <c r="B99" i="23"/>
  <c r="B100" i="23"/>
  <c r="B101" i="23"/>
  <c r="B102" i="23"/>
  <c r="B103" i="23"/>
  <c r="B105" i="23"/>
  <c r="B106" i="23"/>
  <c r="B107" i="23"/>
  <c r="C108" i="34"/>
  <c r="D108" i="34"/>
  <c r="E108" i="34"/>
  <c r="F108" i="34"/>
  <c r="G108" i="34"/>
  <c r="H108" i="34"/>
  <c r="I108" i="34"/>
  <c r="J108" i="34"/>
  <c r="K108" i="34"/>
  <c r="L108" i="34"/>
  <c r="B108" i="34"/>
  <c r="C92" i="34"/>
  <c r="D92" i="34"/>
  <c r="E92" i="34"/>
  <c r="F92" i="34"/>
  <c r="G92" i="34"/>
  <c r="H92" i="34"/>
  <c r="I92" i="34"/>
  <c r="J92" i="34"/>
  <c r="K92" i="34"/>
  <c r="L92" i="34"/>
  <c r="B92" i="34"/>
  <c r="C105" i="23"/>
  <c r="P8" i="38"/>
  <c r="M9" i="38"/>
  <c r="N8" i="38"/>
  <c r="J8" i="38"/>
  <c r="B58" i="23" l="1"/>
  <c r="B67" i="23" s="1"/>
  <c r="B46" i="23"/>
  <c r="B33" i="23"/>
  <c r="B43" i="23" s="1"/>
  <c r="B8" i="23"/>
  <c r="B72" i="23"/>
  <c r="P6" i="38"/>
  <c r="P7" i="38"/>
  <c r="P9" i="38"/>
  <c r="P10" i="38"/>
  <c r="P11" i="38"/>
  <c r="O11" i="38"/>
  <c r="H11" i="38"/>
  <c r="G11" i="38"/>
  <c r="F11" i="38"/>
  <c r="H10" i="38"/>
  <c r="G10" i="38"/>
  <c r="F10" i="38"/>
  <c r="O9" i="38"/>
  <c r="N9" i="38"/>
  <c r="L9" i="38"/>
  <c r="K9" i="38"/>
  <c r="J9" i="38"/>
  <c r="H9" i="38"/>
  <c r="G9" i="38"/>
  <c r="F9" i="38"/>
  <c r="O8" i="38"/>
  <c r="M8" i="38"/>
  <c r="L8" i="38"/>
  <c r="K8" i="38"/>
  <c r="H8" i="38"/>
  <c r="G8" i="38"/>
  <c r="F8" i="38"/>
  <c r="O7" i="38"/>
  <c r="F7" i="38"/>
  <c r="O6" i="38"/>
  <c r="F6" i="38"/>
  <c r="B11" i="41"/>
  <c r="B7" i="23" l="1"/>
  <c r="B32" i="23"/>
  <c r="B44" i="23" s="1"/>
  <c r="B70" i="23"/>
  <c r="B45" i="23"/>
  <c r="B57" i="23"/>
  <c r="B68" i="23" s="1"/>
  <c r="B91" i="23" s="1"/>
  <c r="B93" i="23" s="1"/>
  <c r="C53" i="23"/>
  <c r="D53" i="23"/>
  <c r="E53" i="23"/>
  <c r="M32" i="41"/>
  <c r="M36" i="41"/>
  <c r="M44" i="41"/>
  <c r="L7" i="28"/>
  <c r="L32" i="41"/>
  <c r="L36" i="41"/>
  <c r="L44" i="41"/>
  <c r="E44" i="41"/>
  <c r="F44" i="41"/>
  <c r="G44" i="41"/>
  <c r="H44" i="41"/>
  <c r="I44" i="41"/>
  <c r="J44" i="41"/>
  <c r="K44" i="41"/>
  <c r="D44" i="41"/>
  <c r="C44" i="41"/>
  <c r="B88" i="23" l="1"/>
  <c r="B90" i="23"/>
  <c r="B95" i="23"/>
  <c r="B104" i="23" s="1"/>
  <c r="B109" i="23" s="1"/>
  <c r="K14" i="43" l="1"/>
  <c r="L14" i="43" s="1"/>
  <c r="M14" i="43" s="1"/>
  <c r="N14" i="43" s="1"/>
  <c r="O14" i="43" s="1"/>
  <c r="P14" i="43" s="1"/>
  <c r="Q14" i="43" s="1"/>
  <c r="R14" i="43" s="1"/>
  <c r="S14" i="43" s="1"/>
  <c r="T14" i="43" s="1"/>
  <c r="U14" i="43" s="1"/>
  <c r="U7" i="43"/>
  <c r="T7" i="43"/>
  <c r="S7" i="43"/>
  <c r="R7" i="43"/>
  <c r="Q7" i="43"/>
  <c r="P7" i="43"/>
  <c r="O7" i="43"/>
  <c r="N7" i="43"/>
  <c r="M7" i="43"/>
  <c r="L7" i="43"/>
  <c r="K7" i="43"/>
  <c r="J7" i="43"/>
  <c r="I7" i="43"/>
  <c r="H7" i="43"/>
  <c r="G7" i="43"/>
  <c r="F7" i="43"/>
  <c r="E7" i="43"/>
  <c r="D7" i="43"/>
  <c r="C7" i="43"/>
  <c r="B7" i="43"/>
  <c r="D36" i="41" l="1"/>
  <c r="E36" i="41"/>
  <c r="F36" i="41"/>
  <c r="G36" i="41"/>
  <c r="H36" i="41"/>
  <c r="I36" i="41"/>
  <c r="J36" i="41"/>
  <c r="K36" i="41"/>
  <c r="C36" i="41"/>
  <c r="D32" i="41"/>
  <c r="E32" i="41"/>
  <c r="F32" i="41"/>
  <c r="G32" i="41"/>
  <c r="H32" i="41"/>
  <c r="I32" i="41"/>
  <c r="J32" i="41"/>
  <c r="K32" i="41"/>
  <c r="C32" i="41"/>
  <c r="B7" i="28" l="1"/>
  <c r="C7" i="28"/>
  <c r="D7" i="28"/>
  <c r="E7" i="28"/>
  <c r="F7" i="28"/>
  <c r="G7" i="28"/>
  <c r="H7" i="28"/>
  <c r="I7" i="28"/>
  <c r="J7" i="28"/>
  <c r="K7" i="28"/>
  <c r="M7" i="28"/>
  <c r="B24" i="34" l="1"/>
  <c r="B22" i="34"/>
  <c r="B56" i="34"/>
  <c r="B51" i="34" l="1"/>
  <c r="C60" i="34"/>
  <c r="B60" i="34"/>
  <c r="B48" i="34"/>
  <c r="C49" i="34"/>
  <c r="B49" i="34"/>
  <c r="B65" i="34"/>
  <c r="B50" i="34"/>
  <c r="B66" i="34"/>
  <c r="I96" i="23"/>
  <c r="B52" i="34"/>
  <c r="B64" i="34"/>
  <c r="C63" i="34"/>
  <c r="B63" i="34"/>
  <c r="C26" i="34"/>
  <c r="B26" i="34"/>
  <c r="B42" i="34"/>
  <c r="C28" i="34"/>
  <c r="B28" i="34"/>
  <c r="B25" i="34"/>
  <c r="C35" i="34"/>
  <c r="C102" i="34" s="1"/>
  <c r="B35" i="34"/>
  <c r="C37" i="34"/>
  <c r="B37" i="34"/>
  <c r="B13" i="34"/>
  <c r="B14" i="34"/>
  <c r="C34" i="34"/>
  <c r="B34" i="34"/>
  <c r="B12" i="34"/>
  <c r="B29" i="34"/>
  <c r="C41" i="34"/>
  <c r="B41" i="34"/>
  <c r="B23" i="34"/>
  <c r="B30" i="34"/>
  <c r="C19" i="34"/>
  <c r="C99" i="34" s="1"/>
  <c r="B19" i="34"/>
  <c r="B38" i="34"/>
  <c r="B17" i="34"/>
  <c r="B20" i="34"/>
  <c r="B39" i="34"/>
  <c r="B11" i="34"/>
  <c r="C30" i="34"/>
  <c r="C13" i="34"/>
  <c r="C51" i="34"/>
  <c r="C29" i="34"/>
  <c r="C65" i="34"/>
  <c r="I97" i="23"/>
  <c r="C66" i="34"/>
  <c r="C97" i="34" s="1"/>
  <c r="C38" i="34"/>
  <c r="C20" i="34"/>
  <c r="C11" i="34"/>
  <c r="C22" i="34"/>
  <c r="G21" i="23"/>
  <c r="F15" i="23"/>
  <c r="F53" i="23"/>
  <c r="F9" i="23"/>
  <c r="B10" i="34"/>
  <c r="G105" i="23"/>
  <c r="F62" i="23"/>
  <c r="F27" i="23"/>
  <c r="F40" i="23"/>
  <c r="G40" i="23"/>
  <c r="F47" i="23"/>
  <c r="F36" i="23"/>
  <c r="F101" i="23"/>
  <c r="G18" i="23"/>
  <c r="G47" i="23"/>
  <c r="G62" i="23"/>
  <c r="G96" i="23"/>
  <c r="G97" i="23"/>
  <c r="H97" i="23"/>
  <c r="H98" i="23"/>
  <c r="G99" i="23"/>
  <c r="G102" i="23"/>
  <c r="D9" i="23"/>
  <c r="E9" i="23"/>
  <c r="D15" i="23"/>
  <c r="E15" i="23"/>
  <c r="D18" i="23"/>
  <c r="E18" i="23"/>
  <c r="D21" i="23"/>
  <c r="E21" i="23"/>
  <c r="D27" i="23"/>
  <c r="E27" i="23"/>
  <c r="D36" i="23"/>
  <c r="E36" i="23"/>
  <c r="D40" i="23"/>
  <c r="E40" i="23"/>
  <c r="D47" i="23"/>
  <c r="E47" i="23"/>
  <c r="D96" i="23"/>
  <c r="D62" i="23"/>
  <c r="E62" i="23"/>
  <c r="E97" i="23"/>
  <c r="D73" i="23"/>
  <c r="E73" i="23"/>
  <c r="D76" i="23"/>
  <c r="E76" i="23"/>
  <c r="D79" i="23"/>
  <c r="E79" i="23"/>
  <c r="E96" i="23"/>
  <c r="D98" i="23"/>
  <c r="E98" i="23"/>
  <c r="D99" i="23"/>
  <c r="E99" i="23"/>
  <c r="D100" i="23"/>
  <c r="E100" i="23"/>
  <c r="D101" i="23"/>
  <c r="E101" i="23"/>
  <c r="D102" i="23"/>
  <c r="E102" i="23"/>
  <c r="D105" i="23"/>
  <c r="E105" i="23"/>
  <c r="D106" i="23"/>
  <c r="E106" i="23"/>
  <c r="C79" i="23"/>
  <c r="C76" i="23"/>
  <c r="C87" i="23" s="1"/>
  <c r="C73" i="23"/>
  <c r="C86" i="23" s="1"/>
  <c r="C97" i="23"/>
  <c r="C62" i="23"/>
  <c r="C96" i="23"/>
  <c r="C47" i="23"/>
  <c r="C101" i="23"/>
  <c r="C106" i="23"/>
  <c r="C102" i="23"/>
  <c r="C100" i="23"/>
  <c r="C99" i="23"/>
  <c r="C15" i="23"/>
  <c r="D63" i="34" l="1"/>
  <c r="D98" i="34" s="1"/>
  <c r="I62" i="23"/>
  <c r="H62" i="23"/>
  <c r="C25" i="34"/>
  <c r="C64" i="34"/>
  <c r="C52" i="34"/>
  <c r="C96" i="34" s="1"/>
  <c r="H96" i="23"/>
  <c r="C48" i="34"/>
  <c r="D37" i="34"/>
  <c r="H36" i="23"/>
  <c r="H102" i="23"/>
  <c r="I102" i="23"/>
  <c r="H99" i="23"/>
  <c r="D19" i="34"/>
  <c r="D99" i="34" s="1"/>
  <c r="C23" i="34"/>
  <c r="H18" i="23"/>
  <c r="C17" i="34"/>
  <c r="H27" i="23"/>
  <c r="D28" i="34"/>
  <c r="B55" i="34"/>
  <c r="B31" i="34"/>
  <c r="C12" i="34"/>
  <c r="C14" i="34"/>
  <c r="B16" i="34"/>
  <c r="B15" i="34" s="1"/>
  <c r="C55" i="34"/>
  <c r="E34" i="34"/>
  <c r="D34" i="34"/>
  <c r="C24" i="34"/>
  <c r="D11" i="34"/>
  <c r="D20" i="34"/>
  <c r="D38" i="34"/>
  <c r="D52" i="34"/>
  <c r="D96" i="34" s="1"/>
  <c r="D66" i="34"/>
  <c r="D97" i="34" s="1"/>
  <c r="D65" i="34"/>
  <c r="D51" i="34"/>
  <c r="D13" i="34"/>
  <c r="D25" i="34"/>
  <c r="D30" i="34"/>
  <c r="D23" i="34"/>
  <c r="C56" i="34"/>
  <c r="D17" i="34"/>
  <c r="D12" i="34"/>
  <c r="D42" i="34"/>
  <c r="D26" i="34"/>
  <c r="D29" i="34"/>
  <c r="D14" i="34"/>
  <c r="C18" i="34"/>
  <c r="G15" i="23"/>
  <c r="F33" i="23"/>
  <c r="F43" i="23" s="1"/>
  <c r="E103" i="23"/>
  <c r="B54" i="34"/>
  <c r="C16" i="41" s="1"/>
  <c r="C10" i="34"/>
  <c r="E63" i="34"/>
  <c r="G98" i="23"/>
  <c r="C98" i="34"/>
  <c r="F46" i="23"/>
  <c r="F57" i="23" s="1"/>
  <c r="G100" i="23"/>
  <c r="C101" i="34"/>
  <c r="G106" i="23"/>
  <c r="G107" i="23" s="1"/>
  <c r="G36" i="23"/>
  <c r="G33" i="23" s="1"/>
  <c r="G43" i="23" s="1"/>
  <c r="G101" i="23"/>
  <c r="C100" i="34"/>
  <c r="H100" i="23"/>
  <c r="G27" i="23"/>
  <c r="G9" i="23"/>
  <c r="C105" i="34"/>
  <c r="D97" i="23"/>
  <c r="D103" i="23" s="1"/>
  <c r="D86" i="23"/>
  <c r="E86" i="23" s="1"/>
  <c r="D87" i="23"/>
  <c r="E87" i="23" s="1"/>
  <c r="D107" i="23"/>
  <c r="E33" i="23"/>
  <c r="E43" i="23" s="1"/>
  <c r="E72" i="23"/>
  <c r="E107" i="23"/>
  <c r="D72" i="23"/>
  <c r="D33" i="23"/>
  <c r="D43" i="23" s="1"/>
  <c r="C85" i="23"/>
  <c r="D8" i="23"/>
  <c r="C72" i="23"/>
  <c r="E46" i="23"/>
  <c r="E8" i="23"/>
  <c r="E70" i="23" s="1"/>
  <c r="D46" i="23"/>
  <c r="D57" i="23" s="1"/>
  <c r="C36" i="23"/>
  <c r="C40" i="23"/>
  <c r="C27" i="23"/>
  <c r="C46" i="23"/>
  <c r="C57" i="23" s="1"/>
  <c r="C9" i="23"/>
  <c r="C21" i="23"/>
  <c r="C107" i="23"/>
  <c r="C18" i="23"/>
  <c r="C98" i="23"/>
  <c r="C103" i="23" s="1"/>
  <c r="D64" i="34" l="1"/>
  <c r="D62" i="34" s="1"/>
  <c r="D41" i="34"/>
  <c r="J62" i="23"/>
  <c r="D60" i="34"/>
  <c r="J40" i="23"/>
  <c r="I27" i="23"/>
  <c r="D48" i="34"/>
  <c r="D39" i="34"/>
  <c r="I36" i="23"/>
  <c r="D35" i="34"/>
  <c r="D102" i="34" s="1"/>
  <c r="C21" i="34"/>
  <c r="I99" i="23"/>
  <c r="I18" i="23"/>
  <c r="E28" i="34"/>
  <c r="E100" i="34" s="1"/>
  <c r="D18" i="34"/>
  <c r="C9" i="34"/>
  <c r="D16" i="34"/>
  <c r="D15" i="34" s="1"/>
  <c r="I15" i="23"/>
  <c r="E16" i="34"/>
  <c r="C16" i="34"/>
  <c r="C15" i="34" s="1"/>
  <c r="I40" i="23"/>
  <c r="H15" i="23"/>
  <c r="D22" i="34"/>
  <c r="E60" i="34"/>
  <c r="E14" i="34"/>
  <c r="E42" i="34"/>
  <c r="D31" i="34"/>
  <c r="E30" i="34"/>
  <c r="E13" i="34"/>
  <c r="E65" i="34"/>
  <c r="E52" i="34"/>
  <c r="E96" i="34" s="1"/>
  <c r="J96" i="23"/>
  <c r="E38" i="34"/>
  <c r="E11" i="34"/>
  <c r="E48" i="34"/>
  <c r="E35" i="34"/>
  <c r="E102" i="34" s="1"/>
  <c r="J102" i="23"/>
  <c r="E29" i="34"/>
  <c r="E26" i="34"/>
  <c r="E12" i="34"/>
  <c r="E23" i="34"/>
  <c r="E25" i="34"/>
  <c r="E51" i="34"/>
  <c r="E66" i="34"/>
  <c r="E97" i="34" s="1"/>
  <c r="J97" i="23"/>
  <c r="E20" i="34"/>
  <c r="D24" i="34"/>
  <c r="D55" i="34"/>
  <c r="D32" i="23"/>
  <c r="D44" i="23" s="1"/>
  <c r="D70" i="23"/>
  <c r="D89" i="23" s="1"/>
  <c r="G53" i="23"/>
  <c r="G46" i="23" s="1"/>
  <c r="G57" i="23" s="1"/>
  <c r="H21" i="23"/>
  <c r="F63" i="34"/>
  <c r="D10" i="34"/>
  <c r="D9" i="34" s="1"/>
  <c r="C62" i="34"/>
  <c r="G8" i="23"/>
  <c r="G70" i="23" s="1"/>
  <c r="H105" i="23"/>
  <c r="H9" i="23"/>
  <c r="H101" i="23"/>
  <c r="I98" i="23"/>
  <c r="D100" i="34"/>
  <c r="D27" i="34"/>
  <c r="C106" i="34"/>
  <c r="C107" i="34" s="1"/>
  <c r="C36" i="34"/>
  <c r="C27" i="34"/>
  <c r="I100" i="23"/>
  <c r="H106" i="23"/>
  <c r="D85" i="23"/>
  <c r="E7" i="23"/>
  <c r="E59" i="23" s="1"/>
  <c r="E58" i="23" s="1"/>
  <c r="E67" i="23" s="1"/>
  <c r="E32" i="23"/>
  <c r="E44" i="23" s="1"/>
  <c r="D7" i="23"/>
  <c r="D59" i="23" s="1"/>
  <c r="D58" i="23" s="1"/>
  <c r="D67" i="23" s="1"/>
  <c r="D68" i="23" s="1"/>
  <c r="D91" i="23" s="1"/>
  <c r="D93" i="23" s="1"/>
  <c r="E85" i="23"/>
  <c r="E57" i="23"/>
  <c r="E89" i="23"/>
  <c r="E90" i="23"/>
  <c r="C33" i="23"/>
  <c r="C43" i="23" s="1"/>
  <c r="C8" i="23"/>
  <c r="E64" i="34" l="1"/>
  <c r="E62" i="34" s="1"/>
  <c r="J99" i="23"/>
  <c r="F41" i="34"/>
  <c r="E37" i="34"/>
  <c r="E19" i="34"/>
  <c r="E99" i="34" s="1"/>
  <c r="E39" i="34"/>
  <c r="E41" i="34"/>
  <c r="F19" i="34"/>
  <c r="F99" i="34" s="1"/>
  <c r="J18" i="23"/>
  <c r="E22" i="34"/>
  <c r="I33" i="23"/>
  <c r="J36" i="23"/>
  <c r="F28" i="34"/>
  <c r="J27" i="23"/>
  <c r="F34" i="34"/>
  <c r="E27" i="34"/>
  <c r="F16" i="34"/>
  <c r="H53" i="23"/>
  <c r="F64" i="34"/>
  <c r="F35" i="34"/>
  <c r="F102" i="34" s="1"/>
  <c r="K102" i="23"/>
  <c r="F11" i="34"/>
  <c r="F51" i="34"/>
  <c r="F23" i="34"/>
  <c r="F12" i="34"/>
  <c r="F29" i="34"/>
  <c r="F52" i="34"/>
  <c r="F96" i="34" s="1"/>
  <c r="K96" i="23"/>
  <c r="F13" i="34"/>
  <c r="E55" i="34"/>
  <c r="F20" i="34"/>
  <c r="F48" i="34"/>
  <c r="F38" i="34"/>
  <c r="F66" i="34"/>
  <c r="F97" i="34" s="1"/>
  <c r="K97" i="23"/>
  <c r="F25" i="34"/>
  <c r="F39" i="34"/>
  <c r="F26" i="34"/>
  <c r="F65" i="34"/>
  <c r="F30" i="34"/>
  <c r="F42" i="34"/>
  <c r="F14" i="34"/>
  <c r="F60" i="34"/>
  <c r="G34" i="34"/>
  <c r="C32" i="23"/>
  <c r="C44" i="23" s="1"/>
  <c r="C70" i="23"/>
  <c r="C89" i="23" s="1"/>
  <c r="F79" i="23"/>
  <c r="D21" i="34"/>
  <c r="D8" i="34" s="1"/>
  <c r="I21" i="23"/>
  <c r="G32" i="23"/>
  <c r="G44" i="23" s="1"/>
  <c r="K18" i="23"/>
  <c r="K40" i="23"/>
  <c r="G7" i="23"/>
  <c r="K62" i="23"/>
  <c r="G63" i="34"/>
  <c r="E10" i="34"/>
  <c r="E9" i="34" s="1"/>
  <c r="J100" i="23"/>
  <c r="E98" i="34"/>
  <c r="J98" i="23"/>
  <c r="I106" i="23"/>
  <c r="H8" i="23"/>
  <c r="H70" i="23" s="1"/>
  <c r="H107" i="23"/>
  <c r="D101" i="34"/>
  <c r="D40" i="34"/>
  <c r="D105" i="34"/>
  <c r="D106" i="34"/>
  <c r="D36" i="34"/>
  <c r="I101" i="23"/>
  <c r="I9" i="23"/>
  <c r="I105" i="23"/>
  <c r="E105" i="34"/>
  <c r="K100" i="23"/>
  <c r="F98" i="34"/>
  <c r="K99" i="23"/>
  <c r="K98" i="23"/>
  <c r="D88" i="23"/>
  <c r="D90" i="23"/>
  <c r="D45" i="23"/>
  <c r="E68" i="23"/>
  <c r="E88" i="23"/>
  <c r="D95" i="23"/>
  <c r="E45" i="23"/>
  <c r="C7" i="23"/>
  <c r="C59" i="23" s="1"/>
  <c r="C58" i="23" s="1"/>
  <c r="D56" i="34" l="1"/>
  <c r="K36" i="23"/>
  <c r="F18" i="34"/>
  <c r="E24" i="34"/>
  <c r="E21" i="34" s="1"/>
  <c r="G37" i="34"/>
  <c r="G41" i="34"/>
  <c r="G19" i="34"/>
  <c r="G99" i="34" s="1"/>
  <c r="J33" i="23"/>
  <c r="F37" i="34"/>
  <c r="F22" i="34"/>
  <c r="E18" i="34"/>
  <c r="I43" i="23"/>
  <c r="G22" i="34"/>
  <c r="G28" i="34"/>
  <c r="G100" i="34" s="1"/>
  <c r="K27" i="23"/>
  <c r="F62" i="34"/>
  <c r="G16" i="34"/>
  <c r="G59" i="23"/>
  <c r="G58" i="23" s="1"/>
  <c r="G67" i="23" s="1"/>
  <c r="G68" i="23" s="1"/>
  <c r="B61" i="34"/>
  <c r="F27" i="34"/>
  <c r="I53" i="23"/>
  <c r="D54" i="34"/>
  <c r="G60" i="34"/>
  <c r="G42" i="34"/>
  <c r="G30" i="34"/>
  <c r="G26" i="34"/>
  <c r="G25" i="34"/>
  <c r="G52" i="34"/>
  <c r="G96" i="34" s="1"/>
  <c r="L96" i="23"/>
  <c r="G12" i="34"/>
  <c r="G51" i="34"/>
  <c r="F24" i="34"/>
  <c r="G38" i="34"/>
  <c r="G20" i="34"/>
  <c r="G13" i="34"/>
  <c r="G35" i="34"/>
  <c r="G102" i="34" s="1"/>
  <c r="L102" i="23"/>
  <c r="H34" i="34"/>
  <c r="G14" i="34"/>
  <c r="G65" i="34"/>
  <c r="G39" i="34"/>
  <c r="G29" i="34"/>
  <c r="G23" i="34"/>
  <c r="G11" i="34"/>
  <c r="G66" i="34"/>
  <c r="G97" i="34" s="1"/>
  <c r="L97" i="23"/>
  <c r="G48" i="34"/>
  <c r="F55" i="34"/>
  <c r="G64" i="34"/>
  <c r="E91" i="23"/>
  <c r="E93" i="23" s="1"/>
  <c r="E95" i="23" s="1"/>
  <c r="B7" i="41"/>
  <c r="D32" i="34"/>
  <c r="J21" i="23"/>
  <c r="K33" i="23"/>
  <c r="H32" i="23"/>
  <c r="F10" i="34"/>
  <c r="F9" i="34" s="1"/>
  <c r="L62" i="23"/>
  <c r="H63" i="34"/>
  <c r="L18" i="23"/>
  <c r="L36" i="23"/>
  <c r="L40" i="23"/>
  <c r="F100" i="34"/>
  <c r="D33" i="34"/>
  <c r="D43" i="34" s="1"/>
  <c r="J106" i="23"/>
  <c r="I8" i="23"/>
  <c r="I70" i="23" s="1"/>
  <c r="E101" i="34"/>
  <c r="E40" i="34"/>
  <c r="D107" i="34"/>
  <c r="E36" i="34"/>
  <c r="E106" i="34"/>
  <c r="E107" i="34" s="1"/>
  <c r="F105" i="34"/>
  <c r="J105" i="23"/>
  <c r="J9" i="23"/>
  <c r="J101" i="23"/>
  <c r="I107" i="23"/>
  <c r="L99" i="23"/>
  <c r="L98" i="23"/>
  <c r="G98" i="34"/>
  <c r="D104" i="23"/>
  <c r="C67" i="23"/>
  <c r="C68" i="23" s="1"/>
  <c r="C45" i="23"/>
  <c r="C88" i="23"/>
  <c r="C90" i="23"/>
  <c r="H28" i="34" l="1"/>
  <c r="H100" i="34" s="1"/>
  <c r="L27" i="23"/>
  <c r="L100" i="23"/>
  <c r="H37" i="34"/>
  <c r="H41" i="34"/>
  <c r="H19" i="34"/>
  <c r="H99" i="34" s="1"/>
  <c r="K43" i="23"/>
  <c r="G18" i="34"/>
  <c r="J43" i="23"/>
  <c r="H22" i="34"/>
  <c r="D70" i="34"/>
  <c r="E16" i="41"/>
  <c r="C29" i="41"/>
  <c r="C28" i="41" s="1"/>
  <c r="C11" i="41"/>
  <c r="H16" i="34"/>
  <c r="G27" i="34"/>
  <c r="G45" i="23"/>
  <c r="D53" i="34"/>
  <c r="G62" i="34"/>
  <c r="G55" i="34"/>
  <c r="I34" i="34"/>
  <c r="H35" i="34"/>
  <c r="H102" i="34" s="1"/>
  <c r="M102" i="23"/>
  <c r="H20" i="34"/>
  <c r="H12" i="34"/>
  <c r="H66" i="34"/>
  <c r="H97" i="34" s="1"/>
  <c r="M97" i="23"/>
  <c r="H23" i="34"/>
  <c r="H39" i="34"/>
  <c r="H25" i="34"/>
  <c r="H30" i="34"/>
  <c r="H60" i="34"/>
  <c r="H64" i="34"/>
  <c r="H48" i="34"/>
  <c r="H13" i="34"/>
  <c r="H38" i="34"/>
  <c r="H51" i="34"/>
  <c r="H11" i="34"/>
  <c r="H29" i="34"/>
  <c r="H65" i="34"/>
  <c r="H14" i="34"/>
  <c r="G24" i="34"/>
  <c r="H52" i="34"/>
  <c r="H96" i="34" s="1"/>
  <c r="M96" i="23"/>
  <c r="H26" i="34"/>
  <c r="H42" i="34"/>
  <c r="D44" i="34"/>
  <c r="F21" i="34"/>
  <c r="K21" i="23"/>
  <c r="C91" i="23"/>
  <c r="C93" i="23" s="1"/>
  <c r="C95" i="23" s="1"/>
  <c r="C104" i="23" s="1"/>
  <c r="M40" i="23"/>
  <c r="M62" i="23"/>
  <c r="I32" i="23"/>
  <c r="M36" i="23"/>
  <c r="M27" i="23"/>
  <c r="L33" i="23"/>
  <c r="M18" i="23"/>
  <c r="D7" i="34"/>
  <c r="E33" i="34"/>
  <c r="E43" i="34" s="1"/>
  <c r="J107" i="23"/>
  <c r="K106" i="23"/>
  <c r="K105" i="23"/>
  <c r="G105" i="34"/>
  <c r="F106" i="34"/>
  <c r="F107" i="34" s="1"/>
  <c r="F36" i="34"/>
  <c r="F40" i="34"/>
  <c r="F101" i="34"/>
  <c r="K101" i="23"/>
  <c r="K9" i="23"/>
  <c r="I7" i="23"/>
  <c r="M99" i="23"/>
  <c r="H98" i="34"/>
  <c r="M100" i="23"/>
  <c r="M98" i="23"/>
  <c r="E104" i="23"/>
  <c r="H18" i="34" l="1"/>
  <c r="L43" i="23"/>
  <c r="E56" i="34"/>
  <c r="I44" i="23"/>
  <c r="C31" i="34"/>
  <c r="C8" i="34" s="1"/>
  <c r="C54" i="34"/>
  <c r="H62" i="34"/>
  <c r="H27" i="34"/>
  <c r="I59" i="23"/>
  <c r="D61" i="34"/>
  <c r="D59" i="34" s="1"/>
  <c r="D58" i="34" s="1"/>
  <c r="D67" i="34" s="1"/>
  <c r="I37" i="34"/>
  <c r="I65" i="34"/>
  <c r="I11" i="34"/>
  <c r="I38" i="34"/>
  <c r="I13" i="34"/>
  <c r="I50" i="34"/>
  <c r="I60" i="34"/>
  <c r="I25" i="34"/>
  <c r="I39" i="34"/>
  <c r="I20" i="34"/>
  <c r="I41" i="34"/>
  <c r="H10" i="34"/>
  <c r="H9" i="34" s="1"/>
  <c r="G10" i="34"/>
  <c r="G9" i="34" s="1"/>
  <c r="I66" i="34"/>
  <c r="I97" i="34" s="1"/>
  <c r="N97" i="23"/>
  <c r="I35" i="34"/>
  <c r="I102" i="34" s="1"/>
  <c r="N102" i="23"/>
  <c r="H55" i="34"/>
  <c r="H59" i="23"/>
  <c r="C61" i="34"/>
  <c r="C59" i="34" s="1"/>
  <c r="C58" i="34" s="1"/>
  <c r="I42" i="34"/>
  <c r="I19" i="34"/>
  <c r="I99" i="34" s="1"/>
  <c r="I28" i="34"/>
  <c r="I100" i="34" s="1"/>
  <c r="I16" i="34"/>
  <c r="I22" i="34"/>
  <c r="I52" i="34"/>
  <c r="I96" i="34" s="1"/>
  <c r="N96" i="23"/>
  <c r="I14" i="34"/>
  <c r="I29" i="34"/>
  <c r="I51" i="34"/>
  <c r="I48" i="34"/>
  <c r="I64" i="34"/>
  <c r="I30" i="34"/>
  <c r="I23" i="34"/>
  <c r="I12" i="34"/>
  <c r="O98" i="23"/>
  <c r="I63" i="34"/>
  <c r="I98" i="34" s="1"/>
  <c r="I26" i="34"/>
  <c r="H24" i="34"/>
  <c r="P34" i="23"/>
  <c r="J34" i="34"/>
  <c r="O105" i="23"/>
  <c r="G21" i="34"/>
  <c r="L21" i="23"/>
  <c r="N18" i="23"/>
  <c r="N27" i="23"/>
  <c r="N40" i="23"/>
  <c r="M33" i="23"/>
  <c r="N36" i="23"/>
  <c r="N62" i="23"/>
  <c r="L106" i="23"/>
  <c r="L9" i="23"/>
  <c r="L101" i="23"/>
  <c r="K107" i="23"/>
  <c r="F33" i="34"/>
  <c r="H105" i="34"/>
  <c r="L105" i="23"/>
  <c r="G106" i="34"/>
  <c r="G107" i="34" s="1"/>
  <c r="G36" i="34"/>
  <c r="G101" i="34"/>
  <c r="G40" i="34"/>
  <c r="N99" i="23"/>
  <c r="N98" i="23"/>
  <c r="N100" i="23"/>
  <c r="E109" i="23"/>
  <c r="D109" i="23"/>
  <c r="C109" i="23"/>
  <c r="J53" i="23" l="1"/>
  <c r="K53" i="23"/>
  <c r="F56" i="34"/>
  <c r="O101" i="23"/>
  <c r="O99" i="23"/>
  <c r="O36" i="23"/>
  <c r="M43" i="23"/>
  <c r="I58" i="23"/>
  <c r="H58" i="23"/>
  <c r="C53" i="34"/>
  <c r="C32" i="34"/>
  <c r="C70" i="34"/>
  <c r="I18" i="34"/>
  <c r="O62" i="23"/>
  <c r="O40" i="23"/>
  <c r="O106" i="23"/>
  <c r="O18" i="23"/>
  <c r="I62" i="34"/>
  <c r="I27" i="34"/>
  <c r="O27" i="23"/>
  <c r="J35" i="34"/>
  <c r="J102" i="34" s="1"/>
  <c r="O102" i="23"/>
  <c r="O100" i="23"/>
  <c r="I24" i="34"/>
  <c r="J52" i="34"/>
  <c r="J96" i="34" s="1"/>
  <c r="O96" i="23"/>
  <c r="P16" i="23"/>
  <c r="J16" i="34"/>
  <c r="J19" i="34"/>
  <c r="J99" i="34" s="1"/>
  <c r="C67" i="34"/>
  <c r="J59" i="23"/>
  <c r="E61" i="34"/>
  <c r="E59" i="34" s="1"/>
  <c r="E58" i="34" s="1"/>
  <c r="E67" i="34" s="1"/>
  <c r="J63" i="34"/>
  <c r="J98" i="34" s="1"/>
  <c r="J23" i="34"/>
  <c r="J30" i="34"/>
  <c r="J48" i="34"/>
  <c r="J51" i="34"/>
  <c r="J14" i="34"/>
  <c r="J66" i="34"/>
  <c r="J97" i="34" s="1"/>
  <c r="O97" i="23"/>
  <c r="P41" i="23"/>
  <c r="J41" i="34"/>
  <c r="J39" i="34"/>
  <c r="J60" i="34"/>
  <c r="J13" i="34"/>
  <c r="J11" i="34"/>
  <c r="J37" i="34"/>
  <c r="J22" i="34"/>
  <c r="P28" i="23"/>
  <c r="J28" i="34"/>
  <c r="J100" i="34" s="1"/>
  <c r="K34" i="34"/>
  <c r="K105" i="34" s="1"/>
  <c r="P105" i="23"/>
  <c r="Q34" i="23"/>
  <c r="J26" i="34"/>
  <c r="J12" i="34"/>
  <c r="I31" i="34"/>
  <c r="J64" i="34"/>
  <c r="P29" i="23"/>
  <c r="J29" i="34"/>
  <c r="J42" i="34"/>
  <c r="I55" i="34"/>
  <c r="J20" i="34"/>
  <c r="J25" i="34"/>
  <c r="J50" i="34"/>
  <c r="J38" i="34"/>
  <c r="J65" i="34"/>
  <c r="H21" i="34"/>
  <c r="M21" i="23"/>
  <c r="N33" i="23"/>
  <c r="G33" i="34"/>
  <c r="G43" i="34" s="1"/>
  <c r="F43" i="34"/>
  <c r="H40" i="34"/>
  <c r="H101" i="34"/>
  <c r="H36" i="34"/>
  <c r="H106" i="34"/>
  <c r="H107" i="34" s="1"/>
  <c r="L107" i="23"/>
  <c r="M106" i="23"/>
  <c r="I105" i="34"/>
  <c r="M105" i="23"/>
  <c r="M101" i="23"/>
  <c r="M9" i="23"/>
  <c r="F18" i="23"/>
  <c r="F21" i="23"/>
  <c r="F98" i="23"/>
  <c r="F96" i="23"/>
  <c r="F97" i="23"/>
  <c r="F100" i="23"/>
  <c r="F102" i="23"/>
  <c r="F105" i="23"/>
  <c r="L53" i="23" l="1"/>
  <c r="G56" i="34"/>
  <c r="J58" i="23"/>
  <c r="J67" i="23" s="1"/>
  <c r="O107" i="23"/>
  <c r="N43" i="23"/>
  <c r="O33" i="23"/>
  <c r="H67" i="23"/>
  <c r="I67" i="23"/>
  <c r="P31" i="23"/>
  <c r="J29" i="41"/>
  <c r="J28" i="41" s="1"/>
  <c r="J11" i="41"/>
  <c r="J18" i="34"/>
  <c r="J62" i="34"/>
  <c r="J27" i="34"/>
  <c r="K38" i="34"/>
  <c r="Q38" i="23"/>
  <c r="L38" i="34" s="1"/>
  <c r="K25" i="34"/>
  <c r="Q25" i="23"/>
  <c r="L25" i="34" s="1"/>
  <c r="J55" i="34"/>
  <c r="Q105" i="23"/>
  <c r="L34" i="34"/>
  <c r="L105" i="34" s="1"/>
  <c r="K28" i="34"/>
  <c r="Q28" i="23"/>
  <c r="P27" i="23"/>
  <c r="P100" i="23"/>
  <c r="K37" i="34"/>
  <c r="Q37" i="23"/>
  <c r="P106" i="23"/>
  <c r="P107" i="23" s="1"/>
  <c r="P36" i="23"/>
  <c r="K13" i="34"/>
  <c r="L13" i="34"/>
  <c r="K39" i="34"/>
  <c r="Q39" i="23"/>
  <c r="L39" i="34" s="1"/>
  <c r="K48" i="34"/>
  <c r="Q48" i="23"/>
  <c r="K23" i="34"/>
  <c r="Q23" i="23"/>
  <c r="L23" i="34" s="1"/>
  <c r="K63" i="34"/>
  <c r="Q63" i="23"/>
  <c r="P62" i="23"/>
  <c r="P98" i="23"/>
  <c r="K52" i="34"/>
  <c r="K96" i="34" s="1"/>
  <c r="P96" i="23"/>
  <c r="Q52" i="23"/>
  <c r="K29" i="34"/>
  <c r="Q29" i="23"/>
  <c r="L29" i="34" s="1"/>
  <c r="K64" i="34"/>
  <c r="Q64" i="23"/>
  <c r="L64" i="34" s="1"/>
  <c r="K12" i="34"/>
  <c r="L12" i="34"/>
  <c r="K66" i="34"/>
  <c r="K97" i="34" s="1"/>
  <c r="Q66" i="23"/>
  <c r="P97" i="23"/>
  <c r="K51" i="34"/>
  <c r="Q51" i="23"/>
  <c r="L51" i="34" s="1"/>
  <c r="K16" i="34"/>
  <c r="Q16" i="23"/>
  <c r="K30" i="34"/>
  <c r="Q30" i="23"/>
  <c r="L30" i="34" s="1"/>
  <c r="J24" i="34"/>
  <c r="K65" i="34"/>
  <c r="Q65" i="23"/>
  <c r="L65" i="34" s="1"/>
  <c r="K50" i="34"/>
  <c r="L12" i="41" s="1"/>
  <c r="L50" i="34"/>
  <c r="M12" i="41" s="1"/>
  <c r="K20" i="34"/>
  <c r="Q20" i="23"/>
  <c r="L20" i="34" s="1"/>
  <c r="K42" i="34"/>
  <c r="Q42" i="23"/>
  <c r="L42" i="34" s="1"/>
  <c r="K22" i="34"/>
  <c r="Q22" i="23"/>
  <c r="K11" i="34"/>
  <c r="L11" i="34"/>
  <c r="K60" i="34"/>
  <c r="Q60" i="23"/>
  <c r="L60" i="34" s="1"/>
  <c r="K41" i="34"/>
  <c r="Q41" i="23"/>
  <c r="P101" i="23"/>
  <c r="P40" i="23"/>
  <c r="O9" i="23"/>
  <c r="I10" i="34"/>
  <c r="I9" i="34" s="1"/>
  <c r="J31" i="34"/>
  <c r="K26" i="34"/>
  <c r="Q26" i="23"/>
  <c r="L26" i="34" s="1"/>
  <c r="K14" i="34"/>
  <c r="L14" i="34"/>
  <c r="K19" i="34"/>
  <c r="Q19" i="23"/>
  <c r="P99" i="23"/>
  <c r="P18" i="23"/>
  <c r="K35" i="34"/>
  <c r="K102" i="34" s="1"/>
  <c r="P102" i="23"/>
  <c r="Q35" i="23"/>
  <c r="O21" i="23"/>
  <c r="N21" i="23"/>
  <c r="I21" i="34"/>
  <c r="H33" i="34"/>
  <c r="H43" i="34" s="1"/>
  <c r="F8" i="23"/>
  <c r="F70" i="23" s="1"/>
  <c r="M107" i="23"/>
  <c r="N9" i="23"/>
  <c r="N105" i="23"/>
  <c r="J105" i="34"/>
  <c r="I106" i="34"/>
  <c r="I107" i="34" s="1"/>
  <c r="I36" i="34"/>
  <c r="I40" i="34"/>
  <c r="I101" i="34"/>
  <c r="N101" i="23"/>
  <c r="N106" i="23"/>
  <c r="F106" i="23"/>
  <c r="F99" i="23"/>
  <c r="H56" i="34" l="1"/>
  <c r="M53" i="23"/>
  <c r="O43" i="23"/>
  <c r="Q31" i="23"/>
  <c r="L31" i="34" s="1"/>
  <c r="Q24" i="23"/>
  <c r="L24" i="34" s="1"/>
  <c r="K29" i="41"/>
  <c r="K28" i="41" s="1"/>
  <c r="K11" i="41"/>
  <c r="L29" i="41"/>
  <c r="L28" i="41" s="1"/>
  <c r="L11" i="41"/>
  <c r="M29" i="41"/>
  <c r="M28" i="41" s="1"/>
  <c r="M11" i="41"/>
  <c r="E54" i="34"/>
  <c r="E31" i="34"/>
  <c r="Q100" i="23"/>
  <c r="L28" i="34"/>
  <c r="Q27" i="23"/>
  <c r="K106" i="34"/>
  <c r="K107" i="34" s="1"/>
  <c r="K36" i="34"/>
  <c r="K100" i="34"/>
  <c r="K27" i="34"/>
  <c r="K55" i="34"/>
  <c r="Q55" i="23"/>
  <c r="L55" i="34" s="1"/>
  <c r="Q106" i="23"/>
  <c r="Q107" i="23" s="1"/>
  <c r="L37" i="34"/>
  <c r="Q36" i="23"/>
  <c r="K24" i="34"/>
  <c r="K21" i="34" s="1"/>
  <c r="L16" i="34"/>
  <c r="P21" i="23"/>
  <c r="Q102" i="23"/>
  <c r="L35" i="34"/>
  <c r="L22" i="34"/>
  <c r="Q97" i="23"/>
  <c r="L66" i="34"/>
  <c r="L97" i="34" s="1"/>
  <c r="Q96" i="23"/>
  <c r="L52" i="34"/>
  <c r="L96" i="34" s="1"/>
  <c r="P33" i="23"/>
  <c r="P43" i="23" s="1"/>
  <c r="K99" i="34"/>
  <c r="K18" i="34"/>
  <c r="Q101" i="23"/>
  <c r="L41" i="34"/>
  <c r="Q40" i="23"/>
  <c r="K98" i="34"/>
  <c r="K62" i="34"/>
  <c r="K101" i="34"/>
  <c r="K40" i="34"/>
  <c r="I54" i="34"/>
  <c r="Q18" i="23"/>
  <c r="L19" i="34"/>
  <c r="Q99" i="23"/>
  <c r="K31" i="34"/>
  <c r="J10" i="34"/>
  <c r="J9" i="34" s="1"/>
  <c r="Q62" i="23"/>
  <c r="L63" i="34"/>
  <c r="Q98" i="23"/>
  <c r="L48" i="34"/>
  <c r="J21" i="34"/>
  <c r="I33" i="34"/>
  <c r="I43" i="34" s="1"/>
  <c r="N107" i="23"/>
  <c r="J36" i="34"/>
  <c r="J106" i="34"/>
  <c r="J107" i="34" s="1"/>
  <c r="J40" i="34"/>
  <c r="J101" i="34"/>
  <c r="F107" i="23"/>
  <c r="J54" i="34" l="1"/>
  <c r="K16" i="41" s="1"/>
  <c r="J16" i="41"/>
  <c r="F16" i="41"/>
  <c r="E53" i="34"/>
  <c r="K33" i="34"/>
  <c r="K43" i="34" s="1"/>
  <c r="Q21" i="23"/>
  <c r="K10" i="34"/>
  <c r="K9" i="34" s="1"/>
  <c r="P9" i="23"/>
  <c r="L40" i="34"/>
  <c r="L101" i="34"/>
  <c r="L21" i="34"/>
  <c r="Q33" i="23"/>
  <c r="Q43" i="23" s="1"/>
  <c r="L62" i="34"/>
  <c r="L98" i="34"/>
  <c r="L102" i="34"/>
  <c r="L106" i="34"/>
  <c r="L107" i="34" s="1"/>
  <c r="L36" i="34"/>
  <c r="L27" i="34"/>
  <c r="L100" i="34"/>
  <c r="L18" i="34"/>
  <c r="L99" i="34"/>
  <c r="J33" i="34"/>
  <c r="F32" i="23"/>
  <c r="F44" i="23" s="1"/>
  <c r="F7" i="23"/>
  <c r="F59" i="23" s="1"/>
  <c r="F58" i="23" s="1"/>
  <c r="N53" i="23" l="1"/>
  <c r="I56" i="34"/>
  <c r="I53" i="34" s="1"/>
  <c r="O53" i="23"/>
  <c r="P53" i="23"/>
  <c r="J56" i="34"/>
  <c r="J53" i="34" s="1"/>
  <c r="F31" i="34"/>
  <c r="F54" i="34"/>
  <c r="L33" i="34"/>
  <c r="L43" i="34" s="1"/>
  <c r="N59" i="23"/>
  <c r="I61" i="34"/>
  <c r="I59" i="34" s="1"/>
  <c r="I58" i="34" s="1"/>
  <c r="I67" i="34" s="1"/>
  <c r="Q54" i="23"/>
  <c r="L10" i="34"/>
  <c r="L9" i="34" s="1"/>
  <c r="Q9" i="23"/>
  <c r="K54" i="34"/>
  <c r="O59" i="23"/>
  <c r="J43" i="34"/>
  <c r="F67" i="23"/>
  <c r="F68" i="23" s="1"/>
  <c r="F45" i="23"/>
  <c r="K56" i="34" l="1"/>
  <c r="K53" i="34" s="1"/>
  <c r="Q56" i="23"/>
  <c r="L56" i="34" s="1"/>
  <c r="O58" i="23"/>
  <c r="O67" i="23" s="1"/>
  <c r="N58" i="23"/>
  <c r="N67" i="23" s="1"/>
  <c r="L17" i="41"/>
  <c r="L16" i="41" s="1"/>
  <c r="G31" i="34"/>
  <c r="G54" i="34"/>
  <c r="G16" i="41"/>
  <c r="F53" i="34"/>
  <c r="L54" i="34"/>
  <c r="B10" i="41"/>
  <c r="B23" i="41" s="1"/>
  <c r="Q53" i="23" l="1"/>
  <c r="L53" i="34"/>
  <c r="M17" i="41"/>
  <c r="M16" i="41" s="1"/>
  <c r="G53" i="34"/>
  <c r="H16" i="41"/>
  <c r="H31" i="34"/>
  <c r="H54" i="34"/>
  <c r="K61" i="34"/>
  <c r="K59" i="34" s="1"/>
  <c r="K58" i="34" s="1"/>
  <c r="P59" i="23"/>
  <c r="P58" i="23" s="1"/>
  <c r="G24" i="41"/>
  <c r="K24" i="41"/>
  <c r="C24" i="41"/>
  <c r="E24" i="41"/>
  <c r="I24" i="41"/>
  <c r="M24" i="41"/>
  <c r="J24" i="41"/>
  <c r="H24" i="41"/>
  <c r="L24" i="41"/>
  <c r="F24" i="41"/>
  <c r="D24" i="41"/>
  <c r="F103" i="23"/>
  <c r="F76" i="23"/>
  <c r="F73" i="23"/>
  <c r="F91" i="23"/>
  <c r="F93" i="23" s="1"/>
  <c r="I16" i="41" l="1"/>
  <c r="H53" i="34"/>
  <c r="K59" i="23"/>
  <c r="F61" i="34"/>
  <c r="F59" i="34" s="1"/>
  <c r="F58" i="34" s="1"/>
  <c r="F67" i="34" s="1"/>
  <c r="L61" i="34"/>
  <c r="L59" i="34" s="1"/>
  <c r="L58" i="34" s="1"/>
  <c r="Q59" i="23"/>
  <c r="Q58" i="23" s="1"/>
  <c r="P67" i="23"/>
  <c r="K67" i="34"/>
  <c r="F72" i="23"/>
  <c r="F95" i="23"/>
  <c r="K58" i="23" l="1"/>
  <c r="K67" i="23" s="1"/>
  <c r="G61" i="34"/>
  <c r="G59" i="34" s="1"/>
  <c r="G58" i="34" s="1"/>
  <c r="L59" i="23"/>
  <c r="Q67" i="23"/>
  <c r="L67" i="34"/>
  <c r="F104" i="23"/>
  <c r="L58" i="23" l="1"/>
  <c r="M59" i="23"/>
  <c r="H61" i="34"/>
  <c r="H59" i="34" s="1"/>
  <c r="H58" i="34" s="1"/>
  <c r="H67" i="34" s="1"/>
  <c r="G67" i="34"/>
  <c r="F109" i="23"/>
  <c r="L67" i="23" l="1"/>
  <c r="M58" i="23"/>
  <c r="F87" i="23"/>
  <c r="M67" i="23" l="1"/>
  <c r="F86" i="23"/>
  <c r="F90" i="23"/>
  <c r="G79" i="23" l="1"/>
  <c r="F85" i="23"/>
  <c r="F89" i="23"/>
  <c r="F88" i="23" l="1"/>
  <c r="G103" i="23" l="1"/>
  <c r="G73" i="23"/>
  <c r="G91" i="23"/>
  <c r="G93" i="23" s="1"/>
  <c r="G95" i="23" s="1"/>
  <c r="G76" i="23"/>
  <c r="G87" i="23" s="1"/>
  <c r="B97" i="34"/>
  <c r="B101" i="34"/>
  <c r="B100" i="34"/>
  <c r="B96" i="34"/>
  <c r="B102" i="34"/>
  <c r="B105" i="34"/>
  <c r="G104" i="23" l="1"/>
  <c r="G109" i="23" s="1"/>
  <c r="G90" i="23"/>
  <c r="G72" i="23"/>
  <c r="G86" i="23"/>
  <c r="B59" i="34"/>
  <c r="B47" i="34"/>
  <c r="B18" i="34"/>
  <c r="B99" i="34"/>
  <c r="B21" i="34"/>
  <c r="B98" i="34"/>
  <c r="B62" i="34"/>
  <c r="B27" i="34"/>
  <c r="B36" i="34"/>
  <c r="B106" i="34"/>
  <c r="B107" i="34" s="1"/>
  <c r="B40" i="34"/>
  <c r="B9" i="34"/>
  <c r="B53" i="34"/>
  <c r="B79" i="34"/>
  <c r="G85" i="23" l="1"/>
  <c r="G89" i="23"/>
  <c r="H79" i="23"/>
  <c r="B8" i="34"/>
  <c r="B70" i="34" s="1"/>
  <c r="B46" i="34"/>
  <c r="B57" i="34" s="1"/>
  <c r="B58" i="34"/>
  <c r="B67" i="34" s="1"/>
  <c r="B33" i="34"/>
  <c r="B43" i="34" s="1"/>
  <c r="G88" i="23" l="1"/>
  <c r="B45" i="34"/>
  <c r="B68" i="34"/>
  <c r="C7" i="41" s="1"/>
  <c r="C10" i="41" s="1"/>
  <c r="C23" i="41" s="1"/>
  <c r="B7" i="34"/>
  <c r="B32" i="34"/>
  <c r="B44" i="34" s="1"/>
  <c r="H103" i="23" l="1"/>
  <c r="H73" i="23"/>
  <c r="H76" i="23"/>
  <c r="B103" i="34"/>
  <c r="B76" i="34"/>
  <c r="B73" i="34"/>
  <c r="B86" i="34" s="1"/>
  <c r="B91" i="34"/>
  <c r="B93" i="34" s="1"/>
  <c r="B87" i="34" l="1"/>
  <c r="H72" i="23"/>
  <c r="B72" i="34"/>
  <c r="B95" i="34"/>
  <c r="C27" i="41" l="1"/>
  <c r="B104" i="34"/>
  <c r="B109" i="34" s="1"/>
  <c r="C79" i="34"/>
  <c r="C41" i="41" l="1"/>
  <c r="C40" i="41"/>
  <c r="B89" i="34"/>
  <c r="B85" i="34"/>
  <c r="C46" i="41" l="1"/>
  <c r="B88" i="34"/>
  <c r="C49" i="41" s="1"/>
  <c r="B90" i="34"/>
  <c r="I103" i="23" l="1"/>
  <c r="I76" i="23"/>
  <c r="I73" i="23"/>
  <c r="I72" i="23" l="1"/>
  <c r="C103" i="34"/>
  <c r="C76" i="34"/>
  <c r="C73" i="34"/>
  <c r="C72" i="34" l="1"/>
  <c r="J103" i="23" l="1"/>
  <c r="J76" i="23"/>
  <c r="J73" i="23"/>
  <c r="J72" i="23" l="1"/>
  <c r="K103" i="23" l="1"/>
  <c r="K76" i="23"/>
  <c r="K73" i="23"/>
  <c r="K72" i="23" l="1"/>
  <c r="L103" i="23" l="1"/>
  <c r="L73" i="23"/>
  <c r="L76" i="23"/>
  <c r="L72" i="23" l="1"/>
  <c r="M103" i="23" l="1"/>
  <c r="M76" i="23"/>
  <c r="M73" i="23"/>
  <c r="M72" i="23" l="1"/>
  <c r="N103" i="23" l="1"/>
  <c r="N76" i="23"/>
  <c r="N73" i="23"/>
  <c r="N72" i="23" l="1"/>
  <c r="O76" i="23" l="1"/>
  <c r="O103" i="23"/>
  <c r="O73" i="23"/>
  <c r="O72" i="23" l="1"/>
  <c r="C83" i="34" l="1"/>
  <c r="C82" i="34" l="1"/>
  <c r="D81" i="34"/>
  <c r="H87" i="23"/>
  <c r="H86" i="23"/>
  <c r="C86" i="34" l="1"/>
  <c r="C87" i="34"/>
  <c r="C90" i="34" s="1"/>
  <c r="H90" i="23"/>
  <c r="H85" i="23"/>
  <c r="H89" i="23"/>
  <c r="C85" i="34" l="1"/>
  <c r="C89" i="34"/>
  <c r="D80" i="34"/>
  <c r="D79" i="34" s="1"/>
  <c r="H88" i="23"/>
  <c r="I79" i="23"/>
  <c r="D49" i="41" l="1"/>
  <c r="C88" i="34"/>
  <c r="D46" i="41"/>
  <c r="D83" i="34"/>
  <c r="D103" i="34"/>
  <c r="D82" i="34" l="1"/>
  <c r="D76" i="34"/>
  <c r="D73" i="34"/>
  <c r="I87" i="23"/>
  <c r="I86" i="23"/>
  <c r="D87" i="34" l="1"/>
  <c r="D90" i="34" s="1"/>
  <c r="D72" i="34"/>
  <c r="D86" i="34"/>
  <c r="I85" i="23"/>
  <c r="I89" i="23"/>
  <c r="I90" i="23"/>
  <c r="E81" i="34" l="1"/>
  <c r="E80" i="34"/>
  <c r="J79" i="23"/>
  <c r="D85" i="34"/>
  <c r="D89" i="34"/>
  <c r="I88" i="23"/>
  <c r="E79" i="34" l="1"/>
  <c r="E83" i="34"/>
  <c r="D88" i="34"/>
  <c r="E49" i="41"/>
  <c r="E46" i="41"/>
  <c r="E82" i="34" l="1"/>
  <c r="E103" i="34"/>
  <c r="E76" i="34"/>
  <c r="E87" i="34" s="1"/>
  <c r="J87" i="23"/>
  <c r="J86" i="23"/>
  <c r="E73" i="34"/>
  <c r="E72" i="34" l="1"/>
  <c r="E86" i="34"/>
  <c r="J85" i="23"/>
  <c r="F81" i="34" l="1"/>
  <c r="F80" i="34"/>
  <c r="K79" i="23"/>
  <c r="E85" i="34"/>
  <c r="F79" i="34" l="1"/>
  <c r="F83" i="34"/>
  <c r="F46" i="41"/>
  <c r="F82" i="34" l="1"/>
  <c r="F76" i="34"/>
  <c r="F103" i="34"/>
  <c r="K87" i="23"/>
  <c r="K86" i="23"/>
  <c r="F73" i="34"/>
  <c r="F87" i="34" l="1"/>
  <c r="F72" i="34"/>
  <c r="F86" i="34"/>
  <c r="K85" i="23"/>
  <c r="L79" i="23" l="1"/>
  <c r="G80" i="34"/>
  <c r="G81" i="34"/>
  <c r="F85" i="34"/>
  <c r="G79" i="34" l="1"/>
  <c r="G83" i="34"/>
  <c r="G46" i="41"/>
  <c r="G82" i="34" l="1"/>
  <c r="G76" i="34"/>
  <c r="L86" i="23"/>
  <c r="L87" i="23"/>
  <c r="G73" i="34"/>
  <c r="G103" i="34"/>
  <c r="G87" i="34" l="1"/>
  <c r="G72" i="34"/>
  <c r="G86" i="34"/>
  <c r="L85" i="23"/>
  <c r="H81" i="34" l="1"/>
  <c r="M79" i="23"/>
  <c r="H80" i="34"/>
  <c r="G85" i="34"/>
  <c r="H79" i="34" l="1"/>
  <c r="H83" i="34"/>
  <c r="H46" i="41"/>
  <c r="H82" i="34" l="1"/>
  <c r="H76" i="34"/>
  <c r="H73" i="34"/>
  <c r="M87" i="23"/>
  <c r="M86" i="23"/>
  <c r="H103" i="34"/>
  <c r="H87" i="34" l="1"/>
  <c r="M85" i="23"/>
  <c r="H72" i="34"/>
  <c r="H86" i="34"/>
  <c r="I80" i="34" l="1"/>
  <c r="I81" i="34"/>
  <c r="N79" i="23"/>
  <c r="H85" i="34"/>
  <c r="I79" i="34" l="1"/>
  <c r="I83" i="34"/>
  <c r="I46" i="41"/>
  <c r="I82" i="34" l="1"/>
  <c r="I76" i="34"/>
  <c r="I73" i="34"/>
  <c r="I103" i="34"/>
  <c r="N87" i="23"/>
  <c r="N86" i="23"/>
  <c r="I87" i="34" l="1"/>
  <c r="I72" i="34"/>
  <c r="I86" i="34"/>
  <c r="N85" i="23"/>
  <c r="O79" i="23" l="1"/>
  <c r="J80" i="34"/>
  <c r="J81" i="34"/>
  <c r="I85" i="34"/>
  <c r="J79" i="34" l="1"/>
  <c r="J83" i="34"/>
  <c r="J46" i="41"/>
  <c r="J82" i="34" l="1"/>
  <c r="J103" i="34"/>
  <c r="J76" i="34"/>
  <c r="J73" i="34"/>
  <c r="O87" i="23"/>
  <c r="O86" i="23"/>
  <c r="J87" i="34" l="1"/>
  <c r="O85" i="23"/>
  <c r="J72" i="34"/>
  <c r="J86" i="34"/>
  <c r="P79" i="23" l="1"/>
  <c r="K79" i="34"/>
  <c r="J85" i="34"/>
  <c r="K46" i="41" l="1"/>
  <c r="P76" i="23" l="1"/>
  <c r="P87" i="23" s="1"/>
  <c r="P73" i="23"/>
  <c r="K73" i="34"/>
  <c r="P103" i="23"/>
  <c r="K86" i="34" l="1"/>
  <c r="P72" i="23"/>
  <c r="P86" i="23"/>
  <c r="Q79" i="23" l="1"/>
  <c r="P85" i="23"/>
  <c r="L79" i="34"/>
  <c r="Q76" i="23" l="1"/>
  <c r="Q87" i="23" s="1"/>
  <c r="Q103" i="23"/>
  <c r="Q73" i="23"/>
  <c r="L73" i="34" l="1"/>
  <c r="Q72" i="23"/>
  <c r="Q86" i="23"/>
  <c r="Q85" i="23" l="1"/>
  <c r="L86" i="34"/>
  <c r="F49" i="34" l="1"/>
  <c r="D49" i="34"/>
  <c r="E49" i="34"/>
  <c r="G49" i="34" l="1"/>
  <c r="E17" i="34"/>
  <c r="E15" i="34" s="1"/>
  <c r="E8" i="34" s="1"/>
  <c r="J15" i="23"/>
  <c r="J8" i="23" s="1"/>
  <c r="E32" i="34" l="1"/>
  <c r="E44" i="34" s="1"/>
  <c r="E7" i="34"/>
  <c r="E70" i="34"/>
  <c r="H49" i="34"/>
  <c r="F17" i="34"/>
  <c r="F15" i="34" s="1"/>
  <c r="F8" i="34" s="1"/>
  <c r="K15" i="23"/>
  <c r="K8" i="23" s="1"/>
  <c r="J70" i="23"/>
  <c r="J32" i="23"/>
  <c r="J44" i="23" s="1"/>
  <c r="J7" i="23"/>
  <c r="N47" i="23" l="1"/>
  <c r="N46" i="23" s="1"/>
  <c r="I49" i="34"/>
  <c r="I47" i="34" s="1"/>
  <c r="I46" i="34" s="1"/>
  <c r="F70" i="34"/>
  <c r="F32" i="34"/>
  <c r="F44" i="34" s="1"/>
  <c r="F7" i="34"/>
  <c r="J89" i="23"/>
  <c r="J90" i="23"/>
  <c r="J88" i="23"/>
  <c r="E90" i="34"/>
  <c r="E89" i="34"/>
  <c r="E88" i="34"/>
  <c r="F49" i="41"/>
  <c r="K7" i="23"/>
  <c r="K32" i="23"/>
  <c r="K44" i="23" s="1"/>
  <c r="K70" i="23"/>
  <c r="G17" i="34"/>
  <c r="G15" i="34" s="1"/>
  <c r="G8" i="34" s="1"/>
  <c r="L15" i="23"/>
  <c r="L8" i="23" s="1"/>
  <c r="J49" i="34" l="1"/>
  <c r="J47" i="34" s="1"/>
  <c r="J46" i="34" s="1"/>
  <c r="O47" i="23"/>
  <c r="O46" i="23" s="1"/>
  <c r="L32" i="23"/>
  <c r="L44" i="23" s="1"/>
  <c r="L7" i="23"/>
  <c r="L70" i="23"/>
  <c r="H17" i="34"/>
  <c r="H15" i="34" s="1"/>
  <c r="H8" i="34" s="1"/>
  <c r="M15" i="23"/>
  <c r="M8" i="23" s="1"/>
  <c r="G7" i="34"/>
  <c r="G70" i="34"/>
  <c r="G32" i="34"/>
  <c r="G44" i="34" s="1"/>
  <c r="F90" i="34"/>
  <c r="F89" i="34"/>
  <c r="F88" i="34"/>
  <c r="G49" i="41"/>
  <c r="I57" i="34"/>
  <c r="I68" i="34" s="1"/>
  <c r="I45" i="34"/>
  <c r="K89" i="23"/>
  <c r="K90" i="23"/>
  <c r="K88" i="23"/>
  <c r="N57" i="23"/>
  <c r="N68" i="23" s="1"/>
  <c r="N91" i="23" s="1"/>
  <c r="N93" i="23" s="1"/>
  <c r="N45" i="23"/>
  <c r="L89" i="23" l="1"/>
  <c r="L90" i="23"/>
  <c r="L88" i="23"/>
  <c r="G90" i="34"/>
  <c r="G89" i="34"/>
  <c r="G88" i="34"/>
  <c r="H49" i="41"/>
  <c r="I17" i="34"/>
  <c r="I15" i="34" s="1"/>
  <c r="I8" i="34" s="1"/>
  <c r="N15" i="23"/>
  <c r="N8" i="23" s="1"/>
  <c r="O57" i="23"/>
  <c r="O68" i="23" s="1"/>
  <c r="O91" i="23" s="1"/>
  <c r="O93" i="23" s="1"/>
  <c r="O45" i="23"/>
  <c r="M32" i="23"/>
  <c r="M44" i="23" s="1"/>
  <c r="M70" i="23"/>
  <c r="M7" i="23"/>
  <c r="K49" i="34"/>
  <c r="K47" i="34" s="1"/>
  <c r="K46" i="34" s="1"/>
  <c r="P47" i="23"/>
  <c r="P46" i="23" s="1"/>
  <c r="H70" i="34"/>
  <c r="H32" i="34"/>
  <c r="H44" i="34" s="1"/>
  <c r="H7" i="34"/>
  <c r="J57" i="34"/>
  <c r="J7" i="41"/>
  <c r="J10" i="41" s="1"/>
  <c r="J23" i="41" s="1"/>
  <c r="I91" i="34"/>
  <c r="I93" i="34" s="1"/>
  <c r="H90" i="34" l="1"/>
  <c r="H89" i="34"/>
  <c r="H88" i="34"/>
  <c r="I49" i="41"/>
  <c r="P57" i="23"/>
  <c r="P68" i="23" s="1"/>
  <c r="P91" i="23" s="1"/>
  <c r="P93" i="23" s="1"/>
  <c r="P45" i="23"/>
  <c r="N32" i="23"/>
  <c r="N44" i="23" s="1"/>
  <c r="N95" i="23" s="1"/>
  <c r="N104" i="23" s="1"/>
  <c r="N109" i="23" s="1"/>
  <c r="N70" i="23"/>
  <c r="N7" i="23"/>
  <c r="I32" i="34"/>
  <c r="I44" i="34" s="1"/>
  <c r="I95" i="34" s="1"/>
  <c r="I7" i="34"/>
  <c r="I70" i="34"/>
  <c r="J17" i="34"/>
  <c r="J15" i="34" s="1"/>
  <c r="J8" i="34" s="1"/>
  <c r="O15" i="23"/>
  <c r="O8" i="23" s="1"/>
  <c r="L49" i="34"/>
  <c r="L47" i="34" s="1"/>
  <c r="L46" i="34" s="1"/>
  <c r="Q47" i="23"/>
  <c r="Q46" i="23" s="1"/>
  <c r="K57" i="34"/>
  <c r="K68" i="34" s="1"/>
  <c r="K45" i="34"/>
  <c r="M89" i="23"/>
  <c r="M90" i="23"/>
  <c r="M88" i="23"/>
  <c r="J27" i="41" l="1"/>
  <c r="I104" i="34"/>
  <c r="I109" i="34" s="1"/>
  <c r="Q17" i="23"/>
  <c r="P15" i="23"/>
  <c r="P8" i="23" s="1"/>
  <c r="K17" i="34"/>
  <c r="K15" i="34" s="1"/>
  <c r="K8" i="34" s="1"/>
  <c r="J70" i="34"/>
  <c r="J32" i="34"/>
  <c r="J44" i="34" s="1"/>
  <c r="J7" i="34"/>
  <c r="I90" i="34"/>
  <c r="I89" i="34"/>
  <c r="I88" i="34"/>
  <c r="J49" i="41"/>
  <c r="L7" i="41"/>
  <c r="L10" i="41" s="1"/>
  <c r="L23" i="41" s="1"/>
  <c r="K91" i="34"/>
  <c r="K93" i="34" s="1"/>
  <c r="Q57" i="23"/>
  <c r="Q68" i="23" s="1"/>
  <c r="Q91" i="23" s="1"/>
  <c r="Q93" i="23" s="1"/>
  <c r="Q45" i="23"/>
  <c r="L57" i="34"/>
  <c r="L68" i="34" s="1"/>
  <c r="L45" i="34"/>
  <c r="N89" i="23"/>
  <c r="N90" i="23"/>
  <c r="N88" i="23"/>
  <c r="O7" i="23"/>
  <c r="J61" i="34" s="1"/>
  <c r="J59" i="34" s="1"/>
  <c r="J58" i="34" s="1"/>
  <c r="O70" i="23"/>
  <c r="O32" i="23"/>
  <c r="O44" i="23" s="1"/>
  <c r="O95" i="23" s="1"/>
  <c r="O104" i="23" s="1"/>
  <c r="O109" i="23" s="1"/>
  <c r="J67" i="34" l="1"/>
  <c r="J68" i="34" s="1"/>
  <c r="J45" i="34"/>
  <c r="J90" i="34"/>
  <c r="J89" i="34"/>
  <c r="J88" i="34"/>
  <c r="K49" i="41"/>
  <c r="K32" i="34"/>
  <c r="K44" i="34" s="1"/>
  <c r="K95" i="34" s="1"/>
  <c r="L27" i="41" s="1"/>
  <c r="K7" i="34"/>
  <c r="K78" i="34" s="1"/>
  <c r="K70" i="34"/>
  <c r="K89" i="34" s="1"/>
  <c r="P32" i="23"/>
  <c r="P44" i="23" s="1"/>
  <c r="P95" i="23" s="1"/>
  <c r="P104" i="23" s="1"/>
  <c r="P109" i="23" s="1"/>
  <c r="P7" i="23"/>
  <c r="P70" i="23"/>
  <c r="L17" i="34"/>
  <c r="L15" i="34" s="1"/>
  <c r="L8" i="34" s="1"/>
  <c r="Q15" i="23"/>
  <c r="Q8" i="23" s="1"/>
  <c r="M7" i="41"/>
  <c r="M10" i="41" s="1"/>
  <c r="M23" i="41" s="1"/>
  <c r="L91" i="34"/>
  <c r="L93" i="34" s="1"/>
  <c r="O90" i="23"/>
  <c r="O89" i="23"/>
  <c r="O88" i="23"/>
  <c r="J40" i="41"/>
  <c r="J41" i="41"/>
  <c r="K7" i="41" l="1"/>
  <c r="K10" i="41" s="1"/>
  <c r="K23" i="41" s="1"/>
  <c r="J91" i="34"/>
  <c r="J93" i="34" s="1"/>
  <c r="J95" i="34" s="1"/>
  <c r="L41" i="41"/>
  <c r="L40" i="41"/>
  <c r="Q70" i="23"/>
  <c r="Q7" i="23"/>
  <c r="Q32" i="23"/>
  <c r="Q44" i="23" s="1"/>
  <c r="Q95" i="23" s="1"/>
  <c r="Q104" i="23" s="1"/>
  <c r="Q109" i="23" s="1"/>
  <c r="L32" i="34"/>
  <c r="L44" i="34" s="1"/>
  <c r="L95" i="34" s="1"/>
  <c r="M27" i="41" s="1"/>
  <c r="L7" i="34"/>
  <c r="L78" i="34" s="1"/>
  <c r="L70" i="34"/>
  <c r="L89" i="34" s="1"/>
  <c r="P90" i="23"/>
  <c r="P89" i="23"/>
  <c r="P88" i="23"/>
  <c r="K76" i="34"/>
  <c r="K103" i="34"/>
  <c r="K104" i="34" s="1"/>
  <c r="K109" i="34" s="1"/>
  <c r="J104" i="34" l="1"/>
  <c r="J109" i="34" s="1"/>
  <c r="K27" i="41"/>
  <c r="M40" i="41"/>
  <c r="M41" i="41"/>
  <c r="L103" i="34"/>
  <c r="L104" i="34" s="1"/>
  <c r="L109" i="34" s="1"/>
  <c r="L76" i="34"/>
  <c r="K87" i="34"/>
  <c r="K72" i="34"/>
  <c r="Q90" i="23"/>
  <c r="Q89" i="23"/>
  <c r="Q88" i="23"/>
  <c r="K40" i="41" l="1"/>
  <c r="K41" i="41"/>
  <c r="K90" i="34"/>
  <c r="K85" i="34"/>
  <c r="L87" i="34"/>
  <c r="L72" i="34"/>
  <c r="L90" i="34" l="1"/>
  <c r="L85" i="34"/>
  <c r="L49" i="41"/>
  <c r="L46" i="41"/>
  <c r="K88" i="34"/>
  <c r="M49" i="41" l="1"/>
  <c r="M46" i="41"/>
  <c r="L88" i="34"/>
  <c r="D16" i="41" l="1"/>
  <c r="C50" i="34" l="1"/>
  <c r="J47" i="23"/>
  <c r="J46" i="23" s="1"/>
  <c r="J45" i="23" s="1"/>
  <c r="E50" i="34"/>
  <c r="G50" i="34"/>
  <c r="G47" i="34" s="1"/>
  <c r="G46" i="34" s="1"/>
  <c r="F50" i="34"/>
  <c r="F47" i="34" s="1"/>
  <c r="F46" i="34" s="1"/>
  <c r="H50" i="34"/>
  <c r="D50" i="34"/>
  <c r="K47" i="23"/>
  <c r="K46" i="23" s="1"/>
  <c r="I47" i="23"/>
  <c r="I46" i="23" s="1"/>
  <c r="I45" i="23" s="1"/>
  <c r="M47" i="23"/>
  <c r="M46" i="23" s="1"/>
  <c r="H47" i="23"/>
  <c r="H46" i="23" s="1"/>
  <c r="L47" i="23"/>
  <c r="L46" i="23" s="1"/>
  <c r="H45" i="23" l="1"/>
  <c r="H57" i="23"/>
  <c r="H68" i="23" s="1"/>
  <c r="I57" i="23"/>
  <c r="I68" i="23" s="1"/>
  <c r="I91" i="23" s="1"/>
  <c r="I93" i="23" s="1"/>
  <c r="I95" i="23" s="1"/>
  <c r="I104" i="23" s="1"/>
  <c r="I109" i="23" s="1"/>
  <c r="D47" i="34"/>
  <c r="D46" i="34" s="1"/>
  <c r="D57" i="34" s="1"/>
  <c r="D68" i="34" s="1"/>
  <c r="C47" i="34"/>
  <c r="C46" i="34" s="1"/>
  <c r="C45" i="34" s="1"/>
  <c r="G57" i="34"/>
  <c r="G68" i="34" s="1"/>
  <c r="G45" i="34"/>
  <c r="L45" i="23"/>
  <c r="L57" i="23"/>
  <c r="L68" i="23" s="1"/>
  <c r="L91" i="23" s="1"/>
  <c r="L93" i="23" s="1"/>
  <c r="L95" i="23" s="1"/>
  <c r="L104" i="23" s="1"/>
  <c r="L109" i="23" s="1"/>
  <c r="F29" i="41"/>
  <c r="F28" i="41" s="1"/>
  <c r="F11" i="41"/>
  <c r="K45" i="23"/>
  <c r="K57" i="23"/>
  <c r="K68" i="23" s="1"/>
  <c r="K91" i="23" s="1"/>
  <c r="K93" i="23" s="1"/>
  <c r="K95" i="23" s="1"/>
  <c r="K104" i="23" s="1"/>
  <c r="K109" i="23" s="1"/>
  <c r="E11" i="41"/>
  <c r="E29" i="41"/>
  <c r="E28" i="41" s="1"/>
  <c r="D28" i="41"/>
  <c r="D11" i="41"/>
  <c r="I29" i="41"/>
  <c r="I28" i="41" s="1"/>
  <c r="I11" i="41"/>
  <c r="M45" i="23"/>
  <c r="M57" i="23"/>
  <c r="M68" i="23" s="1"/>
  <c r="M91" i="23" s="1"/>
  <c r="M93" i="23" s="1"/>
  <c r="M95" i="23" s="1"/>
  <c r="M104" i="23" s="1"/>
  <c r="M109" i="23" s="1"/>
  <c r="F45" i="34"/>
  <c r="F57" i="34"/>
  <c r="F68" i="34" s="1"/>
  <c r="J57" i="23"/>
  <c r="J68" i="23" s="1"/>
  <c r="J91" i="23" s="1"/>
  <c r="J93" i="23" s="1"/>
  <c r="J95" i="23" s="1"/>
  <c r="J104" i="23" s="1"/>
  <c r="J109" i="23" s="1"/>
  <c r="H47" i="34"/>
  <c r="H46" i="34" s="1"/>
  <c r="E47" i="34"/>
  <c r="E46" i="34" s="1"/>
  <c r="H91" i="23" l="1"/>
  <c r="H93" i="23" s="1"/>
  <c r="D45" i="34"/>
  <c r="C57" i="34"/>
  <c r="C68" i="34" s="1"/>
  <c r="D7" i="41" s="1"/>
  <c r="D10" i="41" s="1"/>
  <c r="D23" i="41" s="1"/>
  <c r="H29" i="41"/>
  <c r="H28" i="41" s="1"/>
  <c r="H11" i="41"/>
  <c r="E57" i="34"/>
  <c r="E68" i="34" s="1"/>
  <c r="E45" i="34"/>
  <c r="H57" i="34"/>
  <c r="H68" i="34" s="1"/>
  <c r="H45" i="34"/>
  <c r="G7" i="41"/>
  <c r="G10" i="41" s="1"/>
  <c r="F91" i="34"/>
  <c r="F93" i="34" s="1"/>
  <c r="F95" i="34" s="1"/>
  <c r="G29" i="41"/>
  <c r="G28" i="41" s="1"/>
  <c r="G11" i="41"/>
  <c r="D91" i="34"/>
  <c r="D93" i="34" s="1"/>
  <c r="D95" i="34" s="1"/>
  <c r="E7" i="41"/>
  <c r="E10" i="41" s="1"/>
  <c r="E23" i="41" s="1"/>
  <c r="H7" i="41"/>
  <c r="H10" i="41" s="1"/>
  <c r="G91" i="34"/>
  <c r="G93" i="34" s="1"/>
  <c r="G95" i="34" s="1"/>
  <c r="H23" i="41" l="1"/>
  <c r="C91" i="34"/>
  <c r="C93" i="34" s="1"/>
  <c r="H27" i="41"/>
  <c r="G104" i="34"/>
  <c r="G109" i="34" s="1"/>
  <c r="H91" i="34"/>
  <c r="H93" i="34" s="1"/>
  <c r="H95" i="34" s="1"/>
  <c r="I7" i="41"/>
  <c r="I10" i="41" s="1"/>
  <c r="I23" i="41" s="1"/>
  <c r="D104" i="34"/>
  <c r="D109" i="34" s="1"/>
  <c r="E27" i="41"/>
  <c r="F7" i="41"/>
  <c r="F10" i="41" s="1"/>
  <c r="F23" i="41" s="1"/>
  <c r="E91" i="34"/>
  <c r="E93" i="34" s="1"/>
  <c r="E95" i="34" s="1"/>
  <c r="G27" i="41"/>
  <c r="F104" i="34"/>
  <c r="F109" i="34" s="1"/>
  <c r="G23" i="41"/>
  <c r="F27" i="41" l="1"/>
  <c r="E104" i="34"/>
  <c r="E109" i="34" s="1"/>
  <c r="E40" i="41"/>
  <c r="E41" i="41"/>
  <c r="G40" i="41"/>
  <c r="G41" i="41"/>
  <c r="I27" i="41"/>
  <c r="H104" i="34"/>
  <c r="H109" i="34" s="1"/>
  <c r="H41" i="41"/>
  <c r="H40" i="41"/>
  <c r="I41" i="41" l="1"/>
  <c r="I40" i="41"/>
  <c r="F40" i="41"/>
  <c r="F41" i="41"/>
  <c r="H40" i="23"/>
  <c r="C39" i="34"/>
  <c r="C42" i="34"/>
  <c r="C40" i="34" s="1"/>
  <c r="H33" i="23" l="1"/>
  <c r="H7" i="23" s="1"/>
  <c r="C33" i="34"/>
  <c r="H43" i="23" l="1"/>
  <c r="H44" i="23" s="1"/>
  <c r="H95" i="23" s="1"/>
  <c r="H104" i="23" s="1"/>
  <c r="H109" i="23" s="1"/>
  <c r="C43" i="34"/>
  <c r="C44" i="34" s="1"/>
  <c r="C95" i="34" s="1"/>
  <c r="C7" i="34"/>
  <c r="C104" i="34" l="1"/>
  <c r="C109" i="34" s="1"/>
  <c r="D27" i="41"/>
  <c r="D41" i="41" l="1"/>
  <c r="D40" i="41"/>
</calcChain>
</file>

<file path=xl/sharedStrings.xml><?xml version="1.0" encoding="utf-8"?>
<sst xmlns="http://schemas.openxmlformats.org/spreadsheetml/2006/main" count="601" uniqueCount="318">
  <si>
    <t>PLANO DE RECUPERAÇÃO FISCAL</t>
  </si>
  <si>
    <t>Instruções de preenchimento</t>
  </si>
  <si>
    <t>Orientações Gerais</t>
  </si>
  <si>
    <t>1. Receitas</t>
  </si>
  <si>
    <t>As receitas consideram valores arrecadados.</t>
  </si>
  <si>
    <t>Não devem ser consideradas receitas com fonte de recurso RPPS.</t>
  </si>
  <si>
    <t>Os repasses para o Fundeb integram a base de receitas, e devem ser lançados na linha "Deduções para formação do Fundeb (IIa)".</t>
  </si>
  <si>
    <t>2. Despesas</t>
  </si>
  <si>
    <t>Todas as despesas consideram valores empenhados.</t>
  </si>
  <si>
    <t>Não devem ser consideradas despesas com fonte de recursos RPPS.</t>
  </si>
  <si>
    <t>1. Cenário Base</t>
  </si>
  <si>
    <t>Informar Exercício Corrente e Ano-base para a limitação de despesas (no exercício de 2021, o ano-base pode ser escolhido a partir de 2017).</t>
  </si>
  <si>
    <t>Preencher valores realizados até o exercício anterior, e projeções para o exercício atual e seguintes (substituir as fórmulas-padrão, que realizam projeção com base no IPCA e na variação do PIB real Nacional).</t>
  </si>
  <si>
    <t>Em alguns casos, são necessárias informações do exercício X-4, para algum cálculo que se dê de forma incremental (como Restos a Pagar).</t>
  </si>
  <si>
    <t>2. Medidas a implementar</t>
  </si>
  <si>
    <t>Informar, para cada uma das medidas de ajuste a implementar constante da documentação descritiva do PRF (Notas Técnicas), os fluxos afetados (um por linha) e impactos esperados.</t>
  </si>
  <si>
    <t>O nome de cada fluxo afetado deve ser idêntico à linha correspondente nas planilhas "I-Cenário Base" e "III-Cenário Ajustado".</t>
  </si>
  <si>
    <t>3. Vinculações</t>
  </si>
  <si>
    <t>Esta aba possibilita gerar os reflexos indiretos das medidas a implementar.</t>
  </si>
  <si>
    <t>Cada linha representa um "Fluxo afetado - reflexo" (Y), que será afetado na proporção indicada cada vez que uma medida trouxer impacto a um "Fluxo afetado pela medida"(X), podendo a proporção ser positiva ou negativa (caso em que um aumento do fluxo X gera redução no fluxo Y).</t>
  </si>
  <si>
    <t>Importante destacar que, caso haja mais de uma vinculação afetando o mesmo fluxo, o percentual incidente deve ser o final (percentual real), e não o percentual listado no normativo (percentual nominal). Esses percentuais podem ser diferentes consoante a ordem de aplicação.
Exemplo: sobre uma receita incide 25% de transferências aos municípios e 20% de dedução do Fundeb - esses são os percentuais nominais. Entretanto, como é feita a dedução do montante transferido aos municípios antes da dedução do Fundeb, essa dedução, na verdade, é de 20% sobre os 75% restantes, ou seja, 15% sobre o total. Na coluna "Proporção" da vinculação do Fundeb, deve constar, portanto, 15%.</t>
  </si>
  <si>
    <t>Ao fim, pressionar o botão para executar a macro e gerar os reflexos das medidas a implementar.</t>
  </si>
  <si>
    <t>4. Cenário Ajustado</t>
  </si>
  <si>
    <t>Os dados do Cenário Ajustado são obtidos automaticamente através da soma das projeções do Cenário Base com os impactos das Medidas a implementar e seus Reflexos.</t>
  </si>
  <si>
    <t>5. Verificações</t>
  </si>
  <si>
    <t>A aba de verificações averigua:
a) o cumprimento da limitação de despesas do inciso V do § 1º do artigo 2º da Lei Complementar nº 159/2017; e
b) o atingimento do equilíbrio ao fim do Regime</t>
  </si>
  <si>
    <t>Para a verificação do cumprimento da limitação de despesas, devem ser informados dados do pagamento de passivos não financeiros e das despesas não incluídas no cálculo, referentes ao ano-base do cálculo da limitação e aos anos posteriores.</t>
  </si>
  <si>
    <t>O serviço da dívida por competência será informado pela STN.</t>
  </si>
  <si>
    <t>O respeito à limitação de despesas ao longo de todo o Regime é condição necessária à aprovação do PRF.</t>
  </si>
  <si>
    <t>Para a verificação das condições de equilíbrio, devem ser informadas as receitas e despesas extraordinárias não incluídas no cálculo do resultado primário para fins de apuração do equilíbrio, uma por linha (inserir linhas extras entre as já existentes, de forma a atualizar automaticamente a fórmula de soma das receitas e das despesas).</t>
  </si>
  <si>
    <t>6. Parâmetros</t>
  </si>
  <si>
    <t>Na aba de parâmetros são informadas projeções de variáveis macroeconômicas úteis para a estimação de rubricas fiscais. Essas projeções, no entanto, poderão ser substituídas por outras que o Estado achar mais convenientes.</t>
  </si>
  <si>
    <t>Mapeamento de Contas RRF e Instruções</t>
  </si>
  <si>
    <t>Consultar a aba "VI-Referência".</t>
  </si>
  <si>
    <t>Anexo I - Demonstrativo de Resultados Fiscais</t>
  </si>
  <si>
    <t>Cenário Base - Dados anuais em R$ milhões</t>
  </si>
  <si>
    <t>Receitas arrecadadas, brutas do repasse para o Fundeb
Despesas empenhadas, inclusive transferências a Municípios</t>
  </si>
  <si>
    <t>ACIMA DA LINHA - RECEITAS E DESPESAS</t>
  </si>
  <si>
    <t>Receita Total (I) = (II+IX)</t>
  </si>
  <si>
    <t>Receitas Correntes (II) = (III+IV+V+VI+VII-IIa)</t>
  </si>
  <si>
    <t>Receitas Tributárias (III)</t>
  </si>
  <si>
    <t>ICMS</t>
  </si>
  <si>
    <t>IPVA</t>
  </si>
  <si>
    <t>ITCD</t>
  </si>
  <si>
    <t>IRRF</t>
  </si>
  <si>
    <t>Outras Receitas Tributárias</t>
  </si>
  <si>
    <t>Receitas de Contribuições (IV)</t>
  </si>
  <si>
    <t>Receitas Previdenciárias (a)</t>
  </si>
  <si>
    <t>Outras Receitas de Contribuições</t>
  </si>
  <si>
    <t>Receita Patrimonial (V)</t>
  </si>
  <si>
    <t>Receita de Aplicações Financeiras (b)</t>
  </si>
  <si>
    <t>Outras Receitas Patrimoniais</t>
  </si>
  <si>
    <t>Transferências Correntes (VI)</t>
  </si>
  <si>
    <t>Cota-Parte do FPE</t>
  </si>
  <si>
    <t>Cota-Parte do IPI-Exp. (LC nº 61/1989)</t>
  </si>
  <si>
    <t>Transferências do FUNDEB</t>
  </si>
  <si>
    <t>Royalties e Participações Especiais</t>
  </si>
  <si>
    <t>Outras Transferências Correntes</t>
  </si>
  <si>
    <t>Demais Receitas Correntes (VII)</t>
  </si>
  <si>
    <t>Outras Receitas Financeiras (c)</t>
  </si>
  <si>
    <t>Compensações Financeiras entre o RGPS e o RPPS (d)</t>
  </si>
  <si>
    <t>Receitas Correntes Restantes</t>
  </si>
  <si>
    <t>Deduções para formação do Fundeb (IIa)</t>
  </si>
  <si>
    <t>Receitas Primárias Correntes (VIII) = (II-b-c)</t>
  </si>
  <si>
    <t>Receitas de Capital (IX) = (X+XI+XII+XIII+XIV)</t>
  </si>
  <si>
    <t>Operações de Crédito (X)</t>
  </si>
  <si>
    <t>Amortização de Empréstimos (XI)</t>
  </si>
  <si>
    <t>Alienação de Bens (XII)</t>
  </si>
  <si>
    <t>Alienação de Bens Não Primária (e)</t>
  </si>
  <si>
    <t>Alienação de Bens Primária</t>
  </si>
  <si>
    <t>Transferências de Capital (XIII)</t>
  </si>
  <si>
    <t>Outras Receitas de Capital (XIV)</t>
  </si>
  <si>
    <t>Outras Receitas de Capital Não Primárias (f)</t>
  </si>
  <si>
    <t>Outras Receitas de Capital Primárias</t>
  </si>
  <si>
    <t>Receitas Primárias de Capital (XV) = (IX-X-XI-e-f)</t>
  </si>
  <si>
    <t>RECEITA PRIMÁRIA TOTAL (XVI) = (VIII+XV)</t>
  </si>
  <si>
    <t>Despesa Orçamentária (XVII) = (XVIII+XXIII)</t>
  </si>
  <si>
    <t>Despesas Correntes (XVIII) = (XIX+XX+XXI)</t>
  </si>
  <si>
    <t>Pessoal e Encargos Sociais (XIX)</t>
  </si>
  <si>
    <t>Ativo</t>
  </si>
  <si>
    <t>Inativos e Pensionistas</t>
  </si>
  <si>
    <t>Sentenças Judiciais - Pessoal</t>
  </si>
  <si>
    <t>Outras Despesas com Pessoal</t>
  </si>
  <si>
    <t>Juros e Encargos da Dívida (XX)</t>
  </si>
  <si>
    <t>Outras Despesas Correntes (XXI)</t>
  </si>
  <si>
    <t>Transferências Constitucionais e Legais (g)</t>
  </si>
  <si>
    <t>Sentenças Judiciais - Outras Correntes</t>
  </si>
  <si>
    <t>Demais Despesas Correntes</t>
  </si>
  <si>
    <t>Despesas Primárias Correntes (XXII) = (XVIII-XX-h)</t>
  </si>
  <si>
    <t>Despesas de Capital (XXIII) = (XXIV+XXV+XXVI)</t>
  </si>
  <si>
    <t>Investimentos (XXIV)</t>
  </si>
  <si>
    <t>Sentenças Judiciais - Investimentos</t>
  </si>
  <si>
    <t>Demais Investimentos</t>
  </si>
  <si>
    <t>Inversões Financeiras (XXV)</t>
  </si>
  <si>
    <r>
      <t xml:space="preserve">Inversões Financeiras Não Primárias (h) </t>
    </r>
    <r>
      <rPr>
        <vertAlign val="superscript"/>
        <sz val="11"/>
        <rFont val="Calibri"/>
        <family val="2"/>
        <scheme val="minor"/>
      </rPr>
      <t>1)</t>
    </r>
  </si>
  <si>
    <t>Sentenças Judiciais - Inversões</t>
  </si>
  <si>
    <t>Demais Inversões Financeiras Primárias</t>
  </si>
  <si>
    <t>Amortização da Dívida (XXVI)</t>
  </si>
  <si>
    <t>Despesas Primárias de Capital (XXVII) = (XXIII-h-XXVI)</t>
  </si>
  <si>
    <t>DESPESA PRIMÁRIA ORÇAMENTÁRIA (XXVIII) = (XXII+XXVII)</t>
  </si>
  <si>
    <t>Receitas Correntes Intraorçamentárias (exceto fonte RPPS) (XXIX)</t>
  </si>
  <si>
    <t>RECEITA CORRENTE LÍQUIDA (XXX) = (II-a-d-g-XXIX)</t>
  </si>
  <si>
    <t>RESTOS A PAGAR</t>
  </si>
  <si>
    <t>Inscrições de Restos a Pagar (XXXI) = (i+l)</t>
  </si>
  <si>
    <t>Inscrição de RAP Processados (i)</t>
  </si>
  <si>
    <t>Inscrição de RAP Processados Primários (j)</t>
  </si>
  <si>
    <t>Inscrição de RAP Processados Não Primários (k)</t>
  </si>
  <si>
    <t>Inscrição de RAP Não Processados (l)</t>
  </si>
  <si>
    <t>Inscrição de RAP Não Processados Primários (m)</t>
  </si>
  <si>
    <t>Inscrição de RAP Não Processados Não Primários (n)</t>
  </si>
  <si>
    <t>Cancelamentos  de Restos a Pagar (XXXII) = (o+p)</t>
  </si>
  <si>
    <t>Cancelamento de RAP Processados (o)</t>
  </si>
  <si>
    <t>Cancelamento de RAP Não Processados (p)</t>
  </si>
  <si>
    <t>Liquidação de Restos a Pagar Não Processados (XXXIII)</t>
  </si>
  <si>
    <t>Pagamento de Restos a Pagar Primário (XXXIV)</t>
  </si>
  <si>
    <t>Pagamento de Restos a Pagar Não Primário (XXXV)</t>
  </si>
  <si>
    <t>ESTOQUE DE RESTOS A PAGAR (XXXVI) = (XXXVII+XXXVIII)</t>
  </si>
  <si>
    <t>Estoque de RAP Processados (XXXVII) = XXXVII(t-1) + (i-o+XXXIII-XXXIV-XXXV)</t>
  </si>
  <si>
    <t>Estoque de RAP Não Processados (XXXVIII) = XXXVIII(t-1) + (l-p-XXXIII)</t>
  </si>
  <si>
    <t>ESTOQUE DE RESTOS A PAGAR / RECEITA CORRENTE LÍQUIDA (XXXVI/XXX)</t>
  </si>
  <si>
    <t>RAP Processados / RCL (XXXVII/XXX)</t>
  </si>
  <si>
    <t>RAP Não Processados / RCL (XXXVIII/XXX)</t>
  </si>
  <si>
    <t>DESPESA PRIMÁRIA (XXXIX) = (XXVIII-j-m+XXXIV)</t>
  </si>
  <si>
    <t>Demais Despesas Primárias (XL) 2)</t>
  </si>
  <si>
    <t>DESPESA PRIMÁRIA TOTAL (XLI) = (XXXIX+XL)</t>
  </si>
  <si>
    <t>RESULTADO PRIMÁRIO</t>
  </si>
  <si>
    <t>RESULTADO PRIMÁRIO (XLII) = (XVI-XLI)</t>
  </si>
  <si>
    <r>
      <t xml:space="preserve">Inversões Financeiras Não Primárias (h) </t>
    </r>
    <r>
      <rPr>
        <b/>
        <vertAlign val="superscript"/>
        <sz val="11"/>
        <rFont val="Calibri"/>
        <family val="2"/>
        <scheme val="minor"/>
      </rPr>
      <t>1)</t>
    </r>
  </si>
  <si>
    <t>Despesa Financeira Líquida (XLIII) = (XX+XXVI+h-k-n+XXXV-b-c-f-XI)</t>
  </si>
  <si>
    <t>NECESSIDADE DE FINANCIAMENTO (XLIV) = (XLIII-XLII)</t>
  </si>
  <si>
    <t>Fontes de Financiamento (XLV) = (X+e)</t>
  </si>
  <si>
    <t>Outros Fluxos de Caixa (XLVI)</t>
  </si>
  <si>
    <t>FLUXO DE CAIXA (XLVII) = (XLV-XLIV+XLVI)</t>
  </si>
  <si>
    <r>
      <rPr>
        <b/>
        <vertAlign val="superscript"/>
        <sz val="10"/>
        <rFont val="Calibri"/>
        <family val="2"/>
        <scheme val="minor"/>
      </rPr>
      <t xml:space="preserve">1) </t>
    </r>
    <r>
      <rPr>
        <b/>
        <sz val="10"/>
        <rFont val="Calibri"/>
        <family val="2"/>
        <scheme val="minor"/>
      </rPr>
      <t>Corresponde ao somatório de Concessão de Empréstimos e Financiamentos, Aquisição de Título de Capital já Integralizado e Aquisição de Título de Crédito.</t>
    </r>
  </si>
  <si>
    <r>
      <rPr>
        <b/>
        <vertAlign val="superscript"/>
        <sz val="10"/>
        <rFont val="Calibri"/>
        <family val="2"/>
        <scheme val="minor"/>
      </rPr>
      <t>2)</t>
    </r>
    <r>
      <rPr>
        <b/>
        <sz val="10"/>
        <rFont val="Calibri"/>
        <family val="2"/>
        <scheme val="minor"/>
      </rPr>
      <t xml:space="preserve"> As Demais Despesas Primárias são despesas que compõem o resultado primário por caixa, mas não transitam pelo orçamento.</t>
    </r>
  </si>
  <si>
    <t>Anexo II-a) - Medidas de Ajuste Fiscal a implementar no Regime</t>
  </si>
  <si>
    <t>Impacto Esperado</t>
  </si>
  <si>
    <t>Referência</t>
  </si>
  <si>
    <t>Descrição</t>
  </si>
  <si>
    <t>Fluxo Afetado</t>
  </si>
  <si>
    <t>Plano de pagamento de precatórios - ajuste dos pagamentos adicionais</t>
  </si>
  <si>
    <t>Venda da folha de pagamentos</t>
  </si>
  <si>
    <t>Operação de Crédito PROFISCO III</t>
  </si>
  <si>
    <t>Operação de Crédito BIRD PROGESTÃO</t>
  </si>
  <si>
    <t>Operação de Crédito BIRD Pró-Resiliência RS</t>
  </si>
  <si>
    <t>Operação de Crédito BIRD  Pró-Resiliência RS</t>
  </si>
  <si>
    <t>Plano de pagamento de precatórios - pagamentos com origem na operação de crédito</t>
  </si>
  <si>
    <t>Operação de Crédito  Reestruturação de Passivos</t>
  </si>
  <si>
    <t>Anexo II-b) Vinculações para Reflexos das Medidas de Ajuste Fiscal a implementar</t>
  </si>
  <si>
    <t>* quando concluir o preenchimento das abas "II - Medidas a implementar" e "II-a) Vinculações", executar a macro para gerar os Reflexos:</t>
  </si>
  <si>
    <t>Sequencial</t>
  </si>
  <si>
    <t>Medida (nº Referência) ou Fluxo afetado pela medida</t>
  </si>
  <si>
    <t>Reflexo</t>
  </si>
  <si>
    <t>Fluxo afetado - reflexo</t>
  </si>
  <si>
    <t>Proporção</t>
  </si>
  <si>
    <t>Base legal</t>
  </si>
  <si>
    <t>Fundeb - ICMS</t>
  </si>
  <si>
    <t>Lei 11.494/2007 - Art. 3º</t>
  </si>
  <si>
    <t>Transferência ICMS para municípios</t>
  </si>
  <si>
    <t>CF, Art. 158, IV</t>
  </si>
  <si>
    <t>Fundeb - IPVA</t>
  </si>
  <si>
    <t>Transferência IPVA para municípios</t>
  </si>
  <si>
    <t>CF, Art. 158, III</t>
  </si>
  <si>
    <t>Anexo II-c) - Reflexos das Medidas de Ajuste Fiscal a implementar</t>
  </si>
  <si>
    <t>Referência - original</t>
  </si>
  <si>
    <t>Fluxo afetado pela medida</t>
  </si>
  <si>
    <t>Anexo III - Demonstrativo de Resultados Fiscais</t>
  </si>
  <si>
    <t>Cenário com medidas de ajuste - Dados anuais em R$ milhões</t>
  </si>
  <si>
    <t>Receitas arrecadadas, brutas do repasse para o Fundeb
Despesas empenhadas e transferências a Municípios</t>
  </si>
  <si>
    <t>Ano-Base para a limitação de despesas:</t>
  </si>
  <si>
    <t>Anexo IV - Verificação das condições de equilíbrio e do cumprimento da limitação de despesas</t>
  </si>
  <si>
    <t>(Ano-Base)</t>
  </si>
  <si>
    <t>VERIFICAÇÃO DE CUMPRIMENTO DA LIMITAÇÃO DE DESPESAS DO INCISO V DO § 1º DO ART. 2º DA LC 159</t>
  </si>
  <si>
    <t>Despesa Primária Total (XLI)</t>
  </si>
  <si>
    <t>Despesas primárias intraorçamentárias (exceto fontes RPPS) (q)</t>
  </si>
  <si>
    <t>Despesas primárias orçamentárias (fonte RPPS) (r)</t>
  </si>
  <si>
    <t>Despesas primárias para fins de apuração do cumprimento da limitação de crescimento (s) = (XL) - (q) + (r)</t>
  </si>
  <si>
    <t>Despesas não consideradas como primárias (Portaria STN nº 217, Art. 19, inciso II) (t)</t>
  </si>
  <si>
    <t>Sentenças judiciais</t>
  </si>
  <si>
    <t>Recomposição de fundos de reserva de depósitos judiciais e administrativos</t>
  </si>
  <si>
    <t>Devolução de depósitos judiciais e administrativos</t>
  </si>
  <si>
    <t>Despesas primárias custeadas por empresas estatais consideradas não dependentes no ano base para apuração do limite de despesas (u)</t>
  </si>
  <si>
    <t>Despesas não incluídas no cálculo da limitação de despesas (v)</t>
  </si>
  <si>
    <t>Transferências constitucionais para os Municípios (LC 159, Art. 2º, § 4º, inciso I)</t>
  </si>
  <si>
    <t>Despesas custeadas com recursos de emendas (LC 159, Art. 2º, § 4º, inciso II)</t>
  </si>
  <si>
    <t>Despesas em saúde e educação em função da variação da base de cálculo dos mínimos (LC 159, Art. 2º, § 4º, inciso IV)</t>
  </si>
  <si>
    <t>Despesas custeadas com recursos de transf. da União com aplicações vinculadas (LC 159, Art. 2º, § 4º, inciso V)</t>
  </si>
  <si>
    <t>Despesas custeadas com recursos da postergação de débitos (LC 159, Art. 2º, § 4º, incisos VI e VII)</t>
  </si>
  <si>
    <t>Despesas de fundos públicos especiais (ADI 6930)</t>
  </si>
  <si>
    <t>DESPESA PRIMÁRIA PARA APURAÇÃO DA LIMITAÇÃO DE DESPESAS = (s) - (t) - (u) - (v)</t>
  </si>
  <si>
    <t>LIMITAÇÃO DE DESPESAS</t>
  </si>
  <si>
    <t>VERIFICAÇÃO DO EQUILÍBRIO</t>
  </si>
  <si>
    <t>Critério I: Resultado primário e serviço da dívida</t>
  </si>
  <si>
    <t>Resultado Primário</t>
  </si>
  <si>
    <t>Despesas não computadas, conforme inciso III do art. 41 da Portaria STN nº 217</t>
  </si>
  <si>
    <t>Receitas não computadas, conforme inciso IV do art. 41 da Portaria STN nº 217</t>
  </si>
  <si>
    <t>Incluir uma linha para cada receita extraordinária não computada no cálculo do resultado primário para fins de apuração do equilíbrio</t>
  </si>
  <si>
    <t>Despesas não computadas, conforme inciso IV do art. 41 da Portaria STN nº 217</t>
  </si>
  <si>
    <t xml:space="preserve"> </t>
  </si>
  <si>
    <t>Resultado primário para fins de cumprimento de metas</t>
  </si>
  <si>
    <t>Resultado primário para fins de apuração do equilíbrio</t>
  </si>
  <si>
    <t>Serviço da dívida por competência</t>
  </si>
  <si>
    <t>Amortizações extraordinárias a deduzir</t>
  </si>
  <si>
    <t>Serviço da dívida por competência para apuração do equilíbrio</t>
  </si>
  <si>
    <t>Critério II: Estoque de Restos a Pagar</t>
  </si>
  <si>
    <t>Aumento do estoque de restos a pagar</t>
  </si>
  <si>
    <t>Estoque de restos a pagar</t>
  </si>
  <si>
    <t>Estoque de restos a pagar não primários</t>
  </si>
  <si>
    <t>Estoque de restos a pagar primários / Receita corrente líquida (XXXV/XXIX)</t>
  </si>
  <si>
    <t>Anexo V - Informações Auxiliares</t>
  </si>
  <si>
    <t>Parâmetros Utilizados nas Projeções</t>
  </si>
  <si>
    <t>Projeção</t>
  </si>
  <si>
    <t>Extrapolação</t>
  </si>
  <si>
    <t>Fontes</t>
  </si>
  <si>
    <t>IPCA (% a.a.)</t>
  </si>
  <si>
    <t>SPE</t>
  </si>
  <si>
    <t>IPCA (1+% a.a.)</t>
  </si>
  <si>
    <t>IGP-DI (% a.a.)</t>
  </si>
  <si>
    <t>Deflator (% a.a.)</t>
  </si>
  <si>
    <t>PIB real Nacional (% a.a.)</t>
  </si>
  <si>
    <t>Selic (% a.a. acum ano)</t>
  </si>
  <si>
    <t>Dólar (fim de período)</t>
  </si>
  <si>
    <t>Dólar (média ano)</t>
  </si>
  <si>
    <t/>
  </si>
  <si>
    <t>PIB Nacional (% a.a.)</t>
  </si>
  <si>
    <t>Tx de Cresc. Real - Desp. Pessoal Ativo</t>
  </si>
  <si>
    <t>PAF</t>
  </si>
  <si>
    <t>Tx de Cresc. - Pop Idosa</t>
  </si>
  <si>
    <t>IBGE</t>
  </si>
  <si>
    <t>.</t>
  </si>
  <si>
    <t>NR: 1.0.0.0.00.0.0 + NR: 7.0.0.0.00.0.0 (TODAS AS FR EXCETO FR: 800 + FR: 801 + FR: 802)</t>
  </si>
  <si>
    <t>NR: 1.1.0.0.00.0.0 + NR: 7.1.0.0.00.0.0 - Valores brutos, sem dedução das transferências ao FUNDEB - a serem lançadas na linha (IIa) - e das transferências aos Municípios, que devem ser lançadas na despesa.</t>
  </si>
  <si>
    <t>NR: 1.1.1.4.50.1.0 + NR: 1.1.1.4.50.2.0 + NR: 7.1.1.4.50.1.0 + NR: 7.1.1.4.50.2.0</t>
  </si>
  <si>
    <t>NR: 1.1.1.2.51.0.0 + NR: 7.1.1.2.51.0.0</t>
  </si>
  <si>
    <t>NR: 1.1.1.2.52.0.0 + NR: 7.1.1.2.52.0.0</t>
  </si>
  <si>
    <t>NR: 1.1.1.3.03.0.0 + NR: 7.1.1.3.03.0.0</t>
  </si>
  <si>
    <t>[NR: 1.1.0.0.00.0.0 (-) NR: 1.1.1.4.50.1.0 (-) NR: 1.1.1.4.50.2.0 (-) NR: 1.1.1.2.51.0.0 (-) NR: 1.1.1.2.52.0.0 (-) NR: 1.1.1.3.03.0.0] + [NR: 7.1.0.0.00.0.0 (-) NR: 7.1.1.4.50.1.0 (-) NR: 7.1.1.4.50.2.0 (-) NR: 7.1.1.2.51.0.0 (-) NR: 7.1.1.2.52.0.0 (-) NR: 7.1.1.3.03.0.0]</t>
  </si>
  <si>
    <t>NR: 1.2.0.0.00.0.0 + NR: 7.2.0.0.00.0.0; (TODAS FR EXCETO FR: 800 + FR: 801 + FR: 802)</t>
  </si>
  <si>
    <t>NR: 1.2.1.5.01.0.0 + NR: 1.2.1.5.03.0.0 + NR: 1.2.1.5.04.0.0 + NR: 1.2.1.5.52.0.0 + NR: 1.2.1.5.55.0.0 + NR: 1.2.1.5.56.0.0 + NR: 1.2.1.5.02.0.0 + NR: 1.2.1.5.50.0.0 + NR: 1.2.1.5.51.0.0 + NR: 1.2.1.5.53.0.0 + NR: 1.2.1.5.54.0.0 + NR: 7.2.1.5.01.0.0 + NR: 7.2.1.5.03.0.0 + NR: 7.2.1.5.04.0.0 + NR: 7.2.1.5.52.0.0 + NR: 7.2.1.5.55.0.0 + NR: 7.2.1.5.56.0.0 + NR: 7.2.1.5.02.0.0 + NR: 7.2.1.5.50.0.0 + NR: 7.2.1.5.51.0.0 + NR: 7.2.1.5.53.0.0 + NR: 7.2.1.5.54.0.0</t>
  </si>
  <si>
    <t>[NR: 1.2.0.0.00.0.0 (-) NR: 1.2.1.5.01.0.0 (-) NR: 1.2.1.5.03.0.0 (-) NR: 1.2.1.5.04.0.0 (-) NR: 1.2.1.5.52.0.0 (-) NR: 1.2.1.5.55.0.0 (-) NR: 1.2.1.5.56.0.0 (-) NR: 1.2.1.5.02.0.0 (-) NR: 1.2.1.5.50.0.0 (-) NR: 1.2.1.5.51.0.0 (-) NR: 1.2.1.5.53.0.0 (-) NR: 1.2.1.5.54.0.0] + [NR: 7.2.0.0.00.0.0 (-) NR: 7.2.1.5.01.0.0 (-) NR: 7.2.1.5.03.0.0 (-) NR: 7.2.1.5.04.0.0 (-) NR: 7.2.1.5.52.0.0 (-) NR: 7.2.1.5.55.0.0 (-) NR: 7.2.1.5.56.0.0 (-) NR: 7.2.1.5.02.0.0 (-) NR: 7.2.1.5.50.0.0 (-) NR: 7.2.1.5.51.0.0 (-) NR: 7.2.1.5.53.0.0 (-) NR: 7.2.1.5.54.0.0]</t>
  </si>
  <si>
    <t>NR: 1.3.0.0.00.0.0 + NR: 7.3.0.0.00.0.0; (TODAS FR EXCETO FR: 800 + FR: 801 + FR: 802)</t>
  </si>
  <si>
    <t>NR: 1.3.2.1.01.0.0 + NR: 1.3.2.1.02.0.0 + NR: 1.3.2.1.03.0.0 + NR: 1.3.2.1.04.0.0 + NR: 1.3.2.1.05.0.0 + NR: 1.3.2.9.99.0.0 + NR: 7.3.2.1.01.0.0 + NR: 7.3.2.1.02.0.0 + NR: 7.3.2.1.03.0.0 + NR: 7.3.2.1.04.0.0 + NR: 7.3.2.1.05.0.0 + NR: 7.3.2.9.99.0.0</t>
  </si>
  <si>
    <t>[(NR: 1.3.0.0.00.0.0 (-) NR: 1.3.2.1.01.0.0 (-) NR: 1.3.2.1.02.0.0 (-) NR: 1.3.2.1.03.0.0 (-) NR: 1.3.2.1.04.0.0 (-) NR: 1.3.2.1.05.0.0 (-) NR: 1.3.2.9.99.0.0) + (NR: 7.3.0.0.00.0.0 (-) NR: 7.3.2.1.01.0.0 (-) NR: 7.3.2.1.02.0.0 (-) NR: 7.3.2.1.03.0.0 (-) NR: 7.3.2.1.04.0.0 (-) NR: 7.3.2.1.05.0.0 (-) NR: 7.3.2.9.99.0.0)]</t>
  </si>
  <si>
    <t>(NR: 1.7.0.0.00.0.0 + NR: 7.7.0.0.00.0.0); (TODAS FR EXCETO FR: 800 + FR: 801 + FR: 802) - Valores brutos, sem dedução das transferências ao FUNDEB - a serem lançadas na linha (IIa) - e das transferências aos Municípios, que devem ser lançadas na despesa.</t>
  </si>
  <si>
    <t>NR: 1.7.1.1.50.0.0 + NR: 7.7.1.1.50.0.0</t>
  </si>
  <si>
    <t>NR: 1.7.1.1.53.0.0 + NR: 7.7.1.1.53.0.0</t>
  </si>
  <si>
    <t>NR: 1.7.1.5.00.0.0 + NR: 1.7.5.1.00.0.0 + NR: 7.7.1.5.00.0.0 + NR: 7.7.5.1.00.0.0</t>
  </si>
  <si>
    <t>NR: 1.7.1.2.52.0.0 + NR: 7.7.1.2.52.0.0</t>
  </si>
  <si>
    <t>[(NR: 1.7.0.0.00.0.0 (-) NR: 1.7.1.1.50.0.0 (-) NR: 1.7.1.1.53.0.0 (-) NR: 1.7.1.5.00.0.0 (-) NR: 1.7.5.1.00.0.0) + (NR: 7.7.0.0.00.0.0 (-) NR: 7.7.1.1.50.0.0 (-) NR: 7.7.1.1.53.0.0 (-) NR: 7.7.1.5.00.0.0 (-) NR: 7.7.5.1.00.0.0 (-) NR: 1.7.1.2.52.0.0 (-) NR: 7.7.1.2.52.0.0)]</t>
  </si>
  <si>
    <t>NR: 1.4.0.0.00.0.0 + NR: 1.5.0.0.00.0.0 + NR: 1.6.0.0.00.0.0 + NR: 1.9.0.0.00.0.0 + NR: 7.4.0.0.00.0.0 + NR: 7.5.0.0.00.0.0 + NR: 7.6.0.0.00.0.0 + NR: 7.9.0.0.00.0.0</t>
  </si>
  <si>
    <t>NR: 1.6.4.1.01.0.0 + NR: 1.6.4.1.03.0.0 + NR: 1.9.2.2.01.2.0 + NR: 1.9.2.2.06.4.0 + NR: 1.9.4.4.00.0.0 + NR: 1.9.9.9.11.0.0 + NR: 1.9.9.9.99.3.0 + NR: 7.6.4.1.01.0.0 + NR: 7.6.4.1.03.0.0 + NR: 7.9.2.2.01.2.0 + NR: 7.9.2.2.06.4.0 + NR: 7.9.4.4.00.0.0 + NR: 7.9.9.9.11.0.0 + NR: 7.9.9.9.99.3.0</t>
  </si>
  <si>
    <t>NR: 1.9.9.9.03.0.0 + NR: 7.9.9.9.03.0.0</t>
  </si>
  <si>
    <t>[NR: 1.4.0.0.00.0.0 + NR: 1.5.0.0.00.0.0 + (NR: 1.6.0.0.00.0.0 (-) NR: 1.6.4.1.01.0.0 (-) NR: 1.6.4.1.03.0.0) + (NR: 1.9.0.0.00.0.0 (-) NR: 1.9.2.2.01.2.0 (-) NR: 1.9.2.2.06.4.0 (-) NR: 1.9.4.4.00.0.0 (-) NR: 1.9.9.9.11.0.0 (-) NR: 1.9.9.9.99.3.0 (-) NR: 1.9.9.9.03.0.) + NR: 7.4.0.0.00.0.0 + NR: 7.5.0.0.00.0.0 + (NR: 7.6.0.0.00.0.0 (-) NR: 7.6.4.1.01.0.0 (-) NR: 7.6.4.1.03.0.0) + (NR: 7.9.0.0.00.0.0 (-) NR: 7.9.2.2.01.2.0 (-) NR: 7.9.2.2.06.4.0 (-) NR: 7.9.4.4.00.0.0 (-) NR: 7.9.9.9.11.0.0 (-) NR: 7.9.9.9.99.3.0 (-) NR: 7.9.9.9.03.0.0)]</t>
  </si>
  <si>
    <t>NR: 2.0.0.0.00.0.0 + NR: 8.0.0.0.00.0.0; (TODAS AS FR EXCETO FR: 800 + FR: 801 + FR: 802)</t>
  </si>
  <si>
    <t>NR: 2.1.0.0.00.0.0 + NR: 8.1.0.0.00.0.0; (TODAS AS FR EXCETO FR: 800 + FR: 801 + FR: 802)</t>
  </si>
  <si>
    <t>NR: 2.3.0.0.00.0.0 + NR: 8.3.0.0.00.0.0; (TODAS AS FR EXCETO FR: 800 + FR: 801 + FR: 802)</t>
  </si>
  <si>
    <t>NR: 2.2.0.0.00.0.0 + NR: 8.2.0.0.00.0.0; (TODAS AS FR EXCETO FR: 800 + FR: 801 + FR: 802)</t>
  </si>
  <si>
    <t>NR: 2.2.1.1.01.0.0 + NR: 8.2.1.1.01.0.0 + NR: 2.2.1.1.02.0.0 + NR: 8.2.1.1.02.0.0</t>
  </si>
  <si>
    <t>NR: 2.2.0.0.00.0.0 (-) NR: 2.2.1.1.01.0.0 (-) NR: 2.2.1.1.02.0.0 + NR: 8.2.0.0.00.0.0 (-) NR: 8.2.1.1.01.0.0 (-) NR: 8.2.1.1.02.0.0</t>
  </si>
  <si>
    <t>NR: 2.4.0.0.00.0.0 + NR: 8.4.0.0.00.0.0; (TODAS AS FR EXCETO FR: 800 + FR: 801 + FR: 802)</t>
  </si>
  <si>
    <t>NR: 2.9.2.0.00.0.0 + NR: 2.9.3.0.00.0.0 + NR: 2.9.4.0.00.0.0 + NR: 8.9.2.0.00.0.0 + NR: 8.9.3.0.00.0.0 + NR: 8.9.4.0.00.0.0</t>
  </si>
  <si>
    <t>NR: 2.9.1.0.00.0.0 + NR: 2.9.9.0.00.0.0 + NR: 8.9.1.0.00.0.0 + NR: 8.9.9.0.00.0.0</t>
  </si>
  <si>
    <t>ND: 3.0.00.00.00; (TODAS FR EXCETO FR: 800 + FR: 801 + FR: 802)</t>
  </si>
  <si>
    <t>ND: 3.1.00.00.00; (TODAS FR EXCETO FR: 800 + FR: 801 + FR: 802)</t>
  </si>
  <si>
    <t xml:space="preserve">ND: 3.1.90.04.00 + ND: 3.1.90.07.00 + ND: 3.1.90.11.00 + ND: 3.1.90.12.00 + ND: 3.1.90.13.00 + ND: 3.1.90.16.00 + ND: 3.1.90.17.00 + ND: 3.1.90.67.00 + ND: 3.1.90.96.00 + ND: 3.1.90.99.00 + ND: 3.1.91.04.00 + ND: 3.1.91.08.00 + ND: 3.1.91.13.00 + ND: 3.1.91.96.00 + ND: 3.1.91.99.00 </t>
  </si>
  <si>
    <t>ND: 3.1.90.01.00 + ND: 3.1.90.03.00</t>
  </si>
  <si>
    <t>ND: 3.1.90.91.00 + ND: 3.1.91.91.00</t>
  </si>
  <si>
    <t>ND: 3.1.00.00.00 (-) Ativo (-) Inativos e Pensionistas (-) Senteças Judiciais</t>
  </si>
  <si>
    <t>ND: 3.2.00.00.00; (TODAS FR EXCETO FR: 800 + FR: 801 + FR: 802)</t>
  </si>
  <si>
    <t>ND: 3.3.00.00.00; (TODAS FR EXCETO FR: 800 + FR: 801 + FR: 802)</t>
  </si>
  <si>
    <t>ND: 3.3.40.81.00 - As transferências aos Municípios devem ser lançadas aqui.</t>
  </si>
  <si>
    <t>ND: 3.3.XX.91.00</t>
  </si>
  <si>
    <t>ND: 3.3.00.00.00 (-) Transferências Constitucionais e Legais (-) Sentenças Judiciais</t>
  </si>
  <si>
    <t>Despesas Primárias Correntes (XXII) = (XVIII-XX)</t>
  </si>
  <si>
    <t>ND: 4.0.00.00.00; (TODAS AS FR EXCETO FR: 800 + FR: 801 + FR: 802)</t>
  </si>
  <si>
    <t>[ND: 4.4.00.00.00; (TODAS FR EXCETO FR: 800 + FR: 801 + FR: 802)] + CC 8.6.3.1.1.01.00 + 8.6.3.1.2.01.00</t>
  </si>
  <si>
    <t>ND: 4.4.XX.91.00</t>
  </si>
  <si>
    <t>ND: 4.4.00.00.00 (-) ND: 4.4.XX.91.00</t>
  </si>
  <si>
    <t>ND: 4.5.00.00.00; (TODAS FR EXCETO FR: 800 + FR: 801 + FR: 802)</t>
  </si>
  <si>
    <t>Inversões Financeiras Não Primárias (h) 1)</t>
  </si>
  <si>
    <t>ND: 4.5.XX.66.00 + ND: 4.5.90.92.66 + ND: 4.5.XX.64.00 + ND: 4.5.90.92.64 + ND: 4.5.XX.63.00 + ND: 4.5.90.92.63</t>
  </si>
  <si>
    <t>ND: 4.5.XX.91.00</t>
  </si>
  <si>
    <t>ND: 4.5.00.00.00 (-) Inversões Financeiras Não Primárias (-) Sentenças Judiciais</t>
  </si>
  <si>
    <t>ND: 4.6.00.00.00; (TODAS FR EXCETO FR: 800 + FR: 801 + FR: 802)</t>
  </si>
  <si>
    <t>RECEITA CORRENTE LÍQUIDA (XXIX) = (II-a-d-g)</t>
  </si>
  <si>
    <t>Inscrições de Restos a Pagar (XXX) = (i+k)</t>
  </si>
  <si>
    <t>Inscrição de RAP Processados Não Primários</t>
  </si>
  <si>
    <t>Inscrição de RAP Não Processados (k)</t>
  </si>
  <si>
    <t>Inscrição de RAP Não Processados Primários (l)</t>
  </si>
  <si>
    <t>Inscrição de RAP Não Processados Não Primários</t>
  </si>
  <si>
    <t>Cancelamentos  de Restos a Pagar (XXXI) = (m+n)</t>
  </si>
  <si>
    <t>Cancelamento de RAP Processados (m)</t>
  </si>
  <si>
    <t>Cancelamento de RAP Não Processados (n)</t>
  </si>
  <si>
    <t>Liquidação de Restos a Pagar Não Processados (XXXII)</t>
  </si>
  <si>
    <t>Pagamento de Restos a Pagar Primário (XXXIII)</t>
  </si>
  <si>
    <t>Considera o pagamento de RAPs primários, inclusive os processados e não processados liquidados no exercício</t>
  </si>
  <si>
    <t>Pagamento de Restos a Pagar Não Primário (XXXIV)</t>
  </si>
  <si>
    <t>Considera o pagamento de RAPs não primários, inclusive os processados e não processados liquidados no exercício</t>
  </si>
  <si>
    <t>ESTOQUE DE RESTOS A PAGAR (XXXV) = (XXXVI+XXXVII)</t>
  </si>
  <si>
    <t>Estoque de RAP Processados (XXXVI) = XXXVI(t-1) + (i-m+XXXII-XXXIII-XXXIV)</t>
  </si>
  <si>
    <t>A primeira célula (B85) deve ser preenchida com o dado realizado</t>
  </si>
  <si>
    <t>Estoque de RAP Não Processados (XXXVII) = XXXVII(t-1) + (k-n-XXXII)</t>
  </si>
  <si>
    <t>A primeira célula (B86) deve ser preenchida com o dado realizado</t>
  </si>
  <si>
    <t>ESTOQUE DE RESTOS A PAGAR / RECEITA CORRENTE LÍQUIDA (XXXV/XXIX)</t>
  </si>
  <si>
    <t>RAP Processados / RCL (XXXVI/XXIX)</t>
  </si>
  <si>
    <t>RAP Não Processados / RCL (XXXVII/XXIX)</t>
  </si>
  <si>
    <t>DESPESA PRIMÁRIA (XXXVIII) = (XXVIII-j-l+XXXIII)</t>
  </si>
  <si>
    <t>Demais Despesas Primárias (XXXIX) 2)</t>
  </si>
  <si>
    <t>Despesas que compõe o resultado primário por caixa, mas não transitam pelo orçamento</t>
  </si>
  <si>
    <t>DESPESA PRIMÁRIA TOTAL (XL) = (XXXVIII+XXXIX)</t>
  </si>
  <si>
    <t>RESULTADOS PRIMÁRIO E NOMINAL</t>
  </si>
  <si>
    <t>RESULTADO PRIMÁRIO (XLI) = (XVI-XL)</t>
  </si>
  <si>
    <t>Despesa Financeira Líquida (XLII) = (XX+XXVI+h-b-c-f-XI)</t>
  </si>
  <si>
    <t>NECESSIDADE DE FINANCIAMENTO (XLIII) = (XLII-XLI)</t>
  </si>
  <si>
    <t>Fontes de Financiamento (XLIV) = (X+e)</t>
  </si>
  <si>
    <t>Outros Fluxos de Caixa (XLV)</t>
  </si>
  <si>
    <t>Fluxos que impactam o caixa, mas não transitam pelo orçamento (exceto as demais despesas primárias).</t>
  </si>
  <si>
    <t>FLUXO DE CAIXA (XLVI) = (XLIV-XLIII+XLV)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</si>
</sst>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#,##0_ ;[Red]\(#,##0\)\ "/>
    <numFmt numFmtId="166" formatCode="#,##0_ ;[Red]\-#,##0\ 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0000"/>
      <name val="Times New Roman"/>
      <family val="1"/>
    </font>
    <font>
      <b/>
      <sz val="10"/>
      <color rgb="FFFF0000"/>
      <name val="Times New Roman"/>
      <family val="1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sz val="9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7CAFDE"/>
        <bgColor indexed="64"/>
      </patternFill>
    </fill>
    <fill>
      <patternFill patternType="solid">
        <fgColor rgb="FFACCCEA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gray0625">
        <bgColor theme="4" tint="-0.249977111117893"/>
      </patternFill>
    </fill>
    <fill>
      <patternFill patternType="gray0625"/>
    </fill>
    <fill>
      <patternFill patternType="gray0625">
        <bgColor theme="4" tint="0.79998168889431442"/>
      </patternFill>
    </fill>
    <fill>
      <patternFill patternType="gray0625">
        <bgColor rgb="FFACCCEA"/>
      </patternFill>
    </fill>
    <fill>
      <patternFill patternType="lightTrellis">
        <fgColor rgb="FFC00000"/>
        <bgColor theme="4" tint="0.79998168889431442"/>
      </patternFill>
    </fill>
    <fill>
      <patternFill patternType="lightTrellis">
        <fgColor rgb="FFC00000"/>
      </patternFill>
    </fill>
    <fill>
      <patternFill patternType="lightTrellis">
        <fgColor rgb="FFC00000"/>
        <bgColor rgb="FFACCCEA"/>
      </patternFill>
    </fill>
    <fill>
      <patternFill patternType="lightTrellis">
        <fgColor rgb="FFC00000"/>
        <bgColor theme="4" tint="-0.249977111117893"/>
      </patternFill>
    </fill>
    <fill>
      <patternFill patternType="solid">
        <fgColor theme="4" tint="0.79995117038483843"/>
        <bgColor indexed="64"/>
      </patternFill>
    </fill>
    <fill>
      <patternFill patternType="gray0625">
        <fgColor auto="1"/>
        <bgColor theme="4" tint="-0.249977111117893"/>
      </patternFill>
    </fill>
    <fill>
      <patternFill patternType="solid">
        <fgColor rgb="FFACCCEA"/>
        <bgColor auto="1"/>
      </patternFill>
    </fill>
    <fill>
      <patternFill patternType="solid">
        <fgColor theme="4" tint="0.79998168889431442"/>
        <bgColor auto="1"/>
      </patternFill>
    </fill>
    <fill>
      <patternFill patternType="solid">
        <fgColor theme="4" tint="-0.249977111117893"/>
        <bgColor auto="1"/>
      </patternFill>
    </fill>
    <fill>
      <patternFill patternType="solid">
        <fgColor indexed="65"/>
        <bgColor indexed="64"/>
      </patternFill>
    </fill>
    <fill>
      <patternFill patternType="gray0625">
        <bgColor theme="0" tint="-0.14999847407452621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8">
    <xf numFmtId="0" fontId="0" fillId="0" borderId="0" xfId="0"/>
    <xf numFmtId="0" fontId="9" fillId="2" borderId="0" xfId="0" applyFont="1" applyFill="1" applyAlignment="1" applyProtection="1">
      <alignment horizontal="left" vertical="center" indent="1"/>
      <protection locked="0"/>
    </xf>
    <xf numFmtId="0" fontId="0" fillId="0" borderId="0" xfId="0" applyProtection="1">
      <protection locked="0"/>
    </xf>
    <xf numFmtId="43" fontId="7" fillId="6" borderId="0" xfId="1" applyFont="1" applyFill="1" applyAlignment="1" applyProtection="1">
      <alignment horizontal="right" vertical="center"/>
    </xf>
    <xf numFmtId="43" fontId="7" fillId="4" borderId="0" xfId="1" applyFont="1" applyFill="1" applyAlignment="1" applyProtection="1">
      <alignment horizontal="right" vertical="center"/>
    </xf>
    <xf numFmtId="43" fontId="7" fillId="3" borderId="0" xfId="1" applyFont="1" applyFill="1" applyAlignment="1" applyProtection="1">
      <alignment horizontal="right" vertical="center"/>
    </xf>
    <xf numFmtId="0" fontId="6" fillId="3" borderId="0" xfId="0" applyFont="1" applyFill="1" applyAlignment="1">
      <alignment horizontal="left" vertical="center" indent="4"/>
    </xf>
    <xf numFmtId="0" fontId="8" fillId="0" borderId="0" xfId="0" applyFont="1" applyAlignment="1">
      <alignment vertical="center"/>
    </xf>
    <xf numFmtId="0" fontId="6" fillId="8" borderId="0" xfId="0" applyFont="1" applyFill="1" applyAlignment="1">
      <alignment horizontal="left" vertical="center" indent="3"/>
    </xf>
    <xf numFmtId="43" fontId="7" fillId="8" borderId="0" xfId="1" applyFont="1" applyFill="1" applyAlignment="1" applyProtection="1">
      <alignment horizontal="right" vertical="center"/>
    </xf>
    <xf numFmtId="0" fontId="6" fillId="4" borderId="0" xfId="0" applyFont="1" applyFill="1" applyAlignment="1">
      <alignment horizontal="left" vertical="center" indent="2"/>
    </xf>
    <xf numFmtId="0" fontId="6" fillId="7" borderId="0" xfId="0" applyFont="1" applyFill="1" applyAlignment="1">
      <alignment horizontal="left" vertical="center" indent="2"/>
    </xf>
    <xf numFmtId="43" fontId="7" fillId="7" borderId="0" xfId="1" applyFont="1" applyFill="1" applyAlignment="1" applyProtection="1">
      <alignment horizontal="right" vertical="center"/>
    </xf>
    <xf numFmtId="0" fontId="6" fillId="6" borderId="0" xfId="0" applyFont="1" applyFill="1" applyAlignment="1">
      <alignment horizontal="left" vertical="center" indent="1"/>
    </xf>
    <xf numFmtId="0" fontId="2" fillId="5" borderId="0" xfId="0" applyFont="1" applyFill="1" applyAlignment="1">
      <alignment horizontal="left" vertical="center" indent="1"/>
    </xf>
    <xf numFmtId="43" fontId="2" fillId="5" borderId="0" xfId="1" applyFont="1" applyFill="1" applyAlignment="1" applyProtection="1">
      <alignment horizontal="right" vertical="center"/>
    </xf>
    <xf numFmtId="0" fontId="3" fillId="3" borderId="0" xfId="0" applyFont="1" applyFill="1" applyAlignment="1">
      <alignment horizontal="left" vertical="center" indent="4"/>
    </xf>
    <xf numFmtId="0" fontId="3" fillId="8" borderId="0" xfId="0" applyFont="1" applyFill="1" applyAlignment="1">
      <alignment horizontal="left" vertical="center" indent="3"/>
    </xf>
    <xf numFmtId="0" fontId="8" fillId="2" borderId="0" xfId="0" applyFont="1" applyFill="1" applyAlignment="1">
      <alignment horizontal="center"/>
    </xf>
    <xf numFmtId="0" fontId="0" fillId="5" borderId="0" xfId="0" applyFill="1" applyAlignment="1">
      <alignment vertical="center"/>
    </xf>
    <xf numFmtId="0" fontId="7" fillId="0" borderId="0" xfId="0" applyFont="1" applyAlignment="1">
      <alignment horizontal="left" vertical="center" indent="5"/>
    </xf>
    <xf numFmtId="43" fontId="7" fillId="0" borderId="0" xfId="1" applyFont="1" applyAlignment="1" applyProtection="1">
      <alignment vertical="center"/>
    </xf>
    <xf numFmtId="0" fontId="10" fillId="0" borderId="0" xfId="0" applyFont="1" applyAlignment="1">
      <alignment horizontal="center" vertical="center"/>
    </xf>
    <xf numFmtId="17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43" fontId="2" fillId="5" borderId="0" xfId="1" applyFont="1" applyFill="1" applyBorder="1" applyAlignment="1" applyProtection="1">
      <alignment horizontal="right" vertical="center"/>
    </xf>
    <xf numFmtId="0" fontId="7" fillId="0" borderId="0" xfId="0" applyFont="1" applyAlignment="1">
      <alignment horizontal="left" vertical="center" indent="7"/>
    </xf>
    <xf numFmtId="0" fontId="3" fillId="0" borderId="0" xfId="0" applyFont="1" applyProtection="1">
      <protection locked="0"/>
    </xf>
    <xf numFmtId="0" fontId="7" fillId="0" borderId="0" xfId="0" applyFont="1" applyProtection="1">
      <protection locked="0"/>
    </xf>
    <xf numFmtId="165" fontId="1" fillId="0" borderId="0" xfId="1" applyNumberFormat="1" applyProtection="1">
      <protection locked="0"/>
    </xf>
    <xf numFmtId="0" fontId="9" fillId="2" borderId="0" xfId="0" applyFont="1" applyFill="1" applyAlignment="1">
      <alignment horizontal="left" vertical="center" indent="1"/>
    </xf>
    <xf numFmtId="0" fontId="0" fillId="2" borderId="0" xfId="0" applyFill="1"/>
    <xf numFmtId="0" fontId="3" fillId="2" borderId="0" xfId="0" applyFont="1" applyFill="1" applyAlignment="1">
      <alignment horizontal="left" vertical="center" indent="1"/>
    </xf>
    <xf numFmtId="0" fontId="6" fillId="6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8" borderId="0" xfId="0" applyFont="1" applyFill="1" applyAlignment="1">
      <alignment horizontal="left" vertical="center" wrapText="1"/>
    </xf>
    <xf numFmtId="0" fontId="7" fillId="7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7" fillId="3" borderId="0" xfId="0" applyFont="1" applyFill="1" applyAlignment="1">
      <alignment horizontal="left" vertical="center"/>
    </xf>
    <xf numFmtId="0" fontId="0" fillId="8" borderId="0" xfId="0" applyFill="1" applyAlignment="1">
      <alignment horizontal="left" vertical="center"/>
    </xf>
    <xf numFmtId="0" fontId="0" fillId="8" borderId="0" xfId="0" applyFill="1" applyAlignment="1">
      <alignment horizontal="left" vertical="center" wrapText="1"/>
    </xf>
    <xf numFmtId="0" fontId="8" fillId="0" borderId="0" xfId="0" applyFont="1"/>
    <xf numFmtId="43" fontId="7" fillId="0" borderId="0" xfId="1" applyFont="1" applyFill="1" applyAlignment="1" applyProtection="1">
      <alignment vertical="center"/>
    </xf>
    <xf numFmtId="43" fontId="7" fillId="14" borderId="0" xfId="1" applyFont="1" applyFill="1" applyAlignment="1" applyProtection="1">
      <alignment horizontal="right" vertical="center"/>
    </xf>
    <xf numFmtId="43" fontId="7" fillId="15" borderId="0" xfId="1" applyFont="1" applyFill="1" applyAlignment="1" applyProtection="1">
      <alignment horizontal="right" vertical="center"/>
    </xf>
    <xf numFmtId="43" fontId="2" fillId="12" borderId="0" xfId="1" applyFont="1" applyFill="1" applyBorder="1" applyAlignment="1" applyProtection="1">
      <alignment horizontal="right" vertical="center"/>
    </xf>
    <xf numFmtId="43" fontId="7" fillId="16" borderId="0" xfId="1" applyFont="1" applyFill="1" applyAlignment="1" applyProtection="1">
      <alignment horizontal="right" vertical="center"/>
    </xf>
    <xf numFmtId="43" fontId="7" fillId="18" borderId="0" xfId="1" applyFont="1" applyFill="1" applyAlignment="1" applyProtection="1">
      <alignment horizontal="right" vertical="center"/>
    </xf>
    <xf numFmtId="43" fontId="2" fillId="19" borderId="0" xfId="1" applyFont="1" applyFill="1" applyBorder="1" applyAlignment="1" applyProtection="1">
      <alignment horizontal="right" vertical="center"/>
    </xf>
    <xf numFmtId="0" fontId="2" fillId="5" borderId="0" xfId="0" applyFont="1" applyFill="1" applyAlignment="1">
      <alignment horizontal="center" vertical="center"/>
    </xf>
    <xf numFmtId="0" fontId="2" fillId="12" borderId="0" xfId="0" applyFont="1" applyFill="1" applyAlignment="1">
      <alignment horizontal="center" vertical="center"/>
    </xf>
    <xf numFmtId="0" fontId="13" fillId="0" borderId="0" xfId="0" applyFont="1"/>
    <xf numFmtId="0" fontId="3" fillId="0" borderId="0" xfId="0" applyFont="1"/>
    <xf numFmtId="0" fontId="1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3" fontId="0" fillId="0" borderId="0" xfId="1" applyFont="1" applyProtection="1"/>
    <xf numFmtId="0" fontId="16" fillId="0" borderId="0" xfId="0" applyFont="1" applyAlignment="1">
      <alignment vertical="center"/>
    </xf>
    <xf numFmtId="0" fontId="2" fillId="9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17" fontId="0" fillId="0" borderId="0" xfId="0" applyNumberFormat="1"/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9" borderId="1" xfId="0" applyFont="1" applyFill="1" applyBorder="1" applyAlignment="1">
      <alignment horizontal="left" vertical="center"/>
    </xf>
    <xf numFmtId="0" fontId="2" fillId="9" borderId="1" xfId="0" applyFont="1" applyFill="1" applyBorder="1" applyAlignment="1">
      <alignment horizontal="center" vertical="center"/>
    </xf>
    <xf numFmtId="0" fontId="17" fillId="0" borderId="0" xfId="2" applyFont="1" applyAlignment="1">
      <alignment horizontal="left" vertical="top" wrapText="1"/>
    </xf>
    <xf numFmtId="0" fontId="18" fillId="0" borderId="0" xfId="2" applyFont="1" applyAlignment="1">
      <alignment vertical="top" wrapText="1"/>
    </xf>
    <xf numFmtId="10" fontId="20" fillId="0" borderId="0" xfId="4" applyNumberFormat="1" applyFont="1" applyAlignment="1" applyProtection="1">
      <alignment horizontal="center" vertical="center"/>
    </xf>
    <xf numFmtId="10" fontId="20" fillId="0" borderId="0" xfId="1" applyNumberFormat="1" applyFont="1" applyAlignment="1" applyProtection="1">
      <alignment horizontal="center" vertical="center"/>
    </xf>
    <xf numFmtId="43" fontId="2" fillId="21" borderId="0" xfId="1" applyFont="1" applyFill="1" applyBorder="1" applyAlignment="1" applyProtection="1">
      <alignment horizontal="right" vertical="center"/>
    </xf>
    <xf numFmtId="43" fontId="0" fillId="2" borderId="0" xfId="0" applyNumberFormat="1" applyFill="1"/>
    <xf numFmtId="43" fontId="7" fillId="22" borderId="0" xfId="1" applyFont="1" applyFill="1" applyAlignment="1" applyProtection="1">
      <alignment horizontal="right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center"/>
    </xf>
    <xf numFmtId="0" fontId="10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 indent="2"/>
    </xf>
    <xf numFmtId="0" fontId="3" fillId="0" borderId="0" xfId="0" applyFont="1" applyAlignment="1">
      <alignment horizontal="left" wrapText="1" indent="1"/>
    </xf>
    <xf numFmtId="0" fontId="21" fillId="0" borderId="0" xfId="0" applyFont="1" applyAlignment="1">
      <alignment vertical="top" wrapText="1"/>
    </xf>
    <xf numFmtId="0" fontId="3" fillId="0" borderId="0" xfId="0" applyFont="1" applyAlignment="1" applyProtection="1">
      <alignment horizontal="left" vertical="center" indent="1"/>
      <protection locked="0"/>
    </xf>
    <xf numFmtId="43" fontId="2" fillId="18" borderId="0" xfId="1" applyFont="1" applyFill="1" applyBorder="1" applyAlignment="1" applyProtection="1">
      <alignment horizontal="right" vertical="center"/>
    </xf>
    <xf numFmtId="43" fontId="2" fillId="24" borderId="0" xfId="1" applyFont="1" applyFill="1" applyBorder="1" applyAlignment="1" applyProtection="1">
      <alignment horizontal="right" vertical="center"/>
    </xf>
    <xf numFmtId="0" fontId="3" fillId="0" borderId="0" xfId="0" applyFont="1" applyAlignment="1">
      <alignment horizontal="right" vertical="center" indent="1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 wrapText="1" indent="2"/>
    </xf>
    <xf numFmtId="0" fontId="6" fillId="0" borderId="0" xfId="0" applyFont="1" applyAlignment="1">
      <alignment horizontal="center" vertical="center"/>
    </xf>
    <xf numFmtId="9" fontId="0" fillId="0" borderId="0" xfId="4" applyFont="1" applyProtection="1">
      <protection locked="0"/>
    </xf>
    <xf numFmtId="0" fontId="9" fillId="0" borderId="0" xfId="0" applyFont="1" applyAlignment="1" applyProtection="1">
      <alignment horizontal="left" vertical="center" indent="1"/>
      <protection locked="0"/>
    </xf>
    <xf numFmtId="0" fontId="15" fillId="0" borderId="0" xfId="0" applyFont="1" applyAlignment="1">
      <alignment horizontal="center"/>
    </xf>
    <xf numFmtId="0" fontId="6" fillId="0" borderId="0" xfId="0" applyFont="1"/>
    <xf numFmtId="10" fontId="7" fillId="0" borderId="0" xfId="4" applyNumberFormat="1" applyFont="1" applyProtection="1"/>
    <xf numFmtId="10" fontId="7" fillId="0" borderId="0" xfId="1" applyNumberFormat="1" applyFont="1" applyProtection="1"/>
    <xf numFmtId="164" fontId="7" fillId="0" borderId="0" xfId="4" applyNumberFormat="1" applyFont="1" applyProtection="1"/>
    <xf numFmtId="164" fontId="7" fillId="0" borderId="0" xfId="1" applyNumberFormat="1" applyFont="1" applyProtection="1"/>
    <xf numFmtId="43" fontId="7" fillId="0" borderId="0" xfId="1" applyFont="1" applyProtection="1"/>
    <xf numFmtId="0" fontId="6" fillId="0" borderId="1" xfId="0" applyFont="1" applyBorder="1"/>
    <xf numFmtId="9" fontId="0" fillId="0" borderId="0" xfId="0" applyNumberFormat="1" applyProtection="1">
      <protection locked="0"/>
    </xf>
    <xf numFmtId="166" fontId="1" fillId="0" borderId="0" xfId="1" applyNumberFormat="1" applyProtection="1">
      <protection locked="0"/>
    </xf>
    <xf numFmtId="0" fontId="0" fillId="0" borderId="0" xfId="0" applyAlignment="1" applyProtection="1">
      <alignment horizontal="left"/>
      <protection locked="0"/>
    </xf>
    <xf numFmtId="10" fontId="0" fillId="10" borderId="0" xfId="4" applyNumberFormat="1" applyFont="1" applyFill="1" applyProtection="1">
      <protection locked="0"/>
    </xf>
    <xf numFmtId="10" fontId="0" fillId="11" borderId="0" xfId="4" applyNumberFormat="1" applyFont="1" applyFill="1" applyProtection="1">
      <protection locked="0"/>
    </xf>
    <xf numFmtId="10" fontId="21" fillId="10" borderId="0" xfId="4" applyNumberFormat="1" applyFont="1" applyFill="1" applyAlignment="1" applyProtection="1">
      <alignment horizontal="center" vertical="center"/>
      <protection locked="0"/>
    </xf>
    <xf numFmtId="10" fontId="21" fillId="11" borderId="0" xfId="4" applyNumberFormat="1" applyFont="1" applyFill="1" applyAlignment="1" applyProtection="1">
      <alignment horizontal="center" vertical="center"/>
      <protection locked="0"/>
    </xf>
    <xf numFmtId="43" fontId="0" fillId="10" borderId="0" xfId="1" applyFont="1" applyFill="1" applyProtection="1">
      <protection locked="0"/>
    </xf>
    <xf numFmtId="43" fontId="0" fillId="11" borderId="0" xfId="1" applyFont="1" applyFill="1" applyProtection="1">
      <protection locked="0"/>
    </xf>
    <xf numFmtId="43" fontId="23" fillId="0" borderId="0" xfId="1" applyFont="1" applyAlignment="1" applyProtection="1">
      <alignment vertical="center"/>
      <protection locked="0"/>
    </xf>
    <xf numFmtId="43" fontId="23" fillId="13" borderId="0" xfId="1" applyFont="1" applyFill="1" applyAlignment="1" applyProtection="1">
      <alignment vertical="center"/>
      <protection locked="0"/>
    </xf>
    <xf numFmtId="43" fontId="23" fillId="3" borderId="0" xfId="1" applyFont="1" applyFill="1" applyAlignment="1" applyProtection="1">
      <alignment horizontal="right" vertical="center"/>
      <protection locked="0"/>
    </xf>
    <xf numFmtId="43" fontId="23" fillId="14" borderId="0" xfId="1" applyFont="1" applyFill="1" applyAlignment="1" applyProtection="1">
      <alignment horizontal="right" vertical="center"/>
      <protection locked="0"/>
    </xf>
    <xf numFmtId="43" fontId="23" fillId="0" borderId="0" xfId="1" applyFont="1" applyAlignment="1" applyProtection="1">
      <alignment horizontal="left" vertical="center" indent="4"/>
      <protection locked="0"/>
    </xf>
    <xf numFmtId="43" fontId="23" fillId="20" borderId="0" xfId="1" applyFont="1" applyFill="1" applyAlignment="1" applyProtection="1">
      <alignment horizontal="right" vertical="center"/>
      <protection locked="0"/>
    </xf>
    <xf numFmtId="43" fontId="23" fillId="8" borderId="0" xfId="1" applyFont="1" applyFill="1" applyAlignment="1" applyProtection="1">
      <alignment horizontal="right" vertical="center"/>
      <protection locked="0"/>
    </xf>
    <xf numFmtId="43" fontId="23" fillId="15" borderId="0" xfId="1" applyFont="1" applyFill="1" applyAlignment="1" applyProtection="1">
      <alignment horizontal="right" vertical="center"/>
      <protection locked="0"/>
    </xf>
    <xf numFmtId="0" fontId="5" fillId="0" borderId="0" xfId="0" applyFont="1"/>
    <xf numFmtId="10" fontId="22" fillId="0" borderId="0" xfId="4" applyNumberFormat="1" applyFont="1" applyProtection="1"/>
    <xf numFmtId="10" fontId="22" fillId="0" borderId="0" xfId="1" applyNumberFormat="1" applyFont="1" applyProtection="1"/>
    <xf numFmtId="10" fontId="22" fillId="10" borderId="0" xfId="4" applyNumberFormat="1" applyFont="1" applyFill="1" applyProtection="1">
      <protection locked="0"/>
    </xf>
    <xf numFmtId="10" fontId="22" fillId="11" borderId="0" xfId="4" applyNumberFormat="1" applyFont="1" applyFill="1" applyProtection="1">
      <protection locked="0"/>
    </xf>
    <xf numFmtId="0" fontId="22" fillId="0" borderId="0" xfId="0" applyFont="1" applyAlignment="1">
      <alignment horizontal="center"/>
    </xf>
    <xf numFmtId="10" fontId="24" fillId="0" borderId="0" xfId="4" applyNumberFormat="1" applyFont="1" applyAlignment="1" applyProtection="1">
      <alignment horizontal="center" vertical="center"/>
    </xf>
    <xf numFmtId="10" fontId="24" fillId="0" borderId="0" xfId="1" applyNumberFormat="1" applyFont="1" applyAlignment="1" applyProtection="1">
      <alignment horizontal="center" vertical="center"/>
    </xf>
    <xf numFmtId="10" fontId="24" fillId="10" borderId="0" xfId="4" applyNumberFormat="1" applyFont="1" applyFill="1" applyAlignment="1" applyProtection="1">
      <alignment horizontal="center" vertical="center"/>
      <protection locked="0"/>
    </xf>
    <xf numFmtId="10" fontId="24" fillId="11" borderId="0" xfId="4" applyNumberFormat="1" applyFont="1" applyFill="1" applyAlignment="1" applyProtection="1">
      <alignment horizontal="center" vertical="center"/>
      <protection locked="0"/>
    </xf>
    <xf numFmtId="164" fontId="22" fillId="0" borderId="0" xfId="4" applyNumberFormat="1" applyFont="1" applyProtection="1"/>
    <xf numFmtId="164" fontId="22" fillId="0" borderId="0" xfId="1" applyNumberFormat="1" applyFont="1" applyProtection="1"/>
    <xf numFmtId="43" fontId="22" fillId="0" borderId="0" xfId="1" applyFont="1" applyProtection="1"/>
    <xf numFmtId="43" fontId="22" fillId="10" borderId="0" xfId="1" applyFont="1" applyFill="1" applyProtection="1">
      <protection locked="0"/>
    </xf>
    <xf numFmtId="43" fontId="22" fillId="11" borderId="0" xfId="1" applyFont="1" applyFill="1" applyProtection="1">
      <protection locked="0"/>
    </xf>
    <xf numFmtId="164" fontId="22" fillId="10" borderId="0" xfId="4" applyNumberFormat="1" applyFont="1" applyFill="1" applyProtection="1">
      <protection locked="0"/>
    </xf>
    <xf numFmtId="164" fontId="22" fillId="11" borderId="0" xfId="4" applyNumberFormat="1" applyFont="1" applyFill="1" applyProtection="1">
      <protection locked="0"/>
    </xf>
    <xf numFmtId="0" fontId="5" fillId="0" borderId="1" xfId="0" applyFont="1" applyBorder="1"/>
    <xf numFmtId="164" fontId="22" fillId="0" borderId="1" xfId="4" applyNumberFormat="1" applyFont="1" applyBorder="1" applyProtection="1"/>
    <xf numFmtId="164" fontId="22" fillId="10" borderId="1" xfId="4" applyNumberFormat="1" applyFont="1" applyFill="1" applyBorder="1" applyProtection="1">
      <protection locked="0"/>
    </xf>
    <xf numFmtId="164" fontId="22" fillId="11" borderId="1" xfId="4" applyNumberFormat="1" applyFont="1" applyFill="1" applyBorder="1" applyProtection="1">
      <protection locked="0"/>
    </xf>
    <xf numFmtId="0" fontId="22" fillId="0" borderId="1" xfId="0" applyFont="1" applyBorder="1" applyAlignment="1">
      <alignment horizontal="center"/>
    </xf>
    <xf numFmtId="43" fontId="7" fillId="0" borderId="1" xfId="1" applyFont="1" applyBorder="1" applyProtection="1"/>
    <xf numFmtId="43" fontId="0" fillId="10" borderId="1" xfId="1" applyFont="1" applyFill="1" applyBorder="1" applyProtection="1">
      <protection locked="0"/>
    </xf>
    <xf numFmtId="43" fontId="0" fillId="11" borderId="1" xfId="1" applyFont="1" applyFill="1" applyBorder="1" applyProtection="1">
      <protection locked="0"/>
    </xf>
    <xf numFmtId="0" fontId="23" fillId="0" borderId="0" xfId="0" applyFont="1" applyAlignment="1">
      <alignment horizontal="left" vertical="center" indent="5"/>
    </xf>
    <xf numFmtId="0" fontId="25" fillId="0" borderId="0" xfId="0" applyFont="1"/>
    <xf numFmtId="0" fontId="26" fillId="3" borderId="0" xfId="0" applyFont="1" applyFill="1" applyAlignment="1">
      <alignment horizontal="left" vertical="center" indent="4"/>
    </xf>
    <xf numFmtId="0" fontId="23" fillId="0" borderId="0" xfId="0" applyFont="1" applyAlignment="1">
      <alignment horizontal="left" vertical="center" indent="7"/>
    </xf>
    <xf numFmtId="0" fontId="27" fillId="8" borderId="0" xfId="0" applyFont="1" applyFill="1" applyAlignment="1">
      <alignment horizontal="left" vertical="center" indent="3"/>
    </xf>
    <xf numFmtId="43" fontId="23" fillId="23" borderId="0" xfId="1" applyFont="1" applyFill="1" applyAlignment="1" applyProtection="1">
      <alignment horizontal="right" vertical="center"/>
      <protection locked="0"/>
    </xf>
    <xf numFmtId="43" fontId="23" fillId="17" borderId="0" xfId="1" applyFont="1" applyFill="1" applyAlignment="1" applyProtection="1">
      <alignment vertical="center"/>
      <protection locked="0"/>
    </xf>
    <xf numFmtId="0" fontId="25" fillId="0" borderId="0" xfId="0" applyFont="1" applyProtection="1">
      <protection locked="0"/>
    </xf>
    <xf numFmtId="0" fontId="23" fillId="0" borderId="0" xfId="0" applyFont="1" applyAlignment="1" applyProtection="1">
      <alignment horizontal="left" vertical="center" wrapText="1" indent="7"/>
      <protection locked="0"/>
    </xf>
    <xf numFmtId="0" fontId="23" fillId="0" borderId="0" xfId="0" applyFont="1" applyAlignment="1" applyProtection="1">
      <alignment horizontal="left" vertical="center" indent="7"/>
      <protection locked="0"/>
    </xf>
    <xf numFmtId="43" fontId="23" fillId="25" borderId="0" xfId="1" applyFont="1" applyFill="1" applyAlignment="1" applyProtection="1">
      <alignment vertical="center"/>
      <protection locked="0"/>
    </xf>
    <xf numFmtId="10" fontId="0" fillId="0" borderId="0" xfId="4" applyNumberFormat="1" applyFont="1" applyFill="1" applyProtection="1"/>
    <xf numFmtId="10" fontId="21" fillId="0" borderId="0" xfId="4" applyNumberFormat="1" applyFont="1" applyFill="1" applyAlignment="1" applyProtection="1">
      <alignment horizontal="center" vertical="center"/>
    </xf>
    <xf numFmtId="43" fontId="0" fillId="0" borderId="0" xfId="1" applyFont="1" applyFill="1" applyProtection="1"/>
    <xf numFmtId="43" fontId="0" fillId="0" borderId="1" xfId="1" applyFont="1" applyFill="1" applyBorder="1" applyProtection="1"/>
    <xf numFmtId="0" fontId="0" fillId="0" borderId="0" xfId="0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43" fontId="7" fillId="0" borderId="0" xfId="1" applyFont="1" applyAlignment="1" applyProtection="1">
      <alignment vertical="center"/>
      <protection locked="0"/>
    </xf>
    <xf numFmtId="43" fontId="7" fillId="0" borderId="0" xfId="1" applyFont="1" applyAlignment="1" applyProtection="1">
      <alignment horizontal="right" vertical="center"/>
      <protection locked="0"/>
    </xf>
    <xf numFmtId="43" fontId="7" fillId="3" borderId="0" xfId="1" applyFont="1" applyFill="1" applyAlignment="1" applyProtection="1">
      <alignment horizontal="right" vertical="center"/>
      <protection locked="0"/>
    </xf>
    <xf numFmtId="43" fontId="7" fillId="16" borderId="0" xfId="1" applyFont="1" applyFill="1" applyAlignment="1" applyProtection="1">
      <alignment horizontal="right" vertical="center"/>
      <protection locked="0"/>
    </xf>
    <xf numFmtId="43" fontId="7" fillId="14" borderId="0" xfId="1" applyFont="1" applyFill="1" applyAlignment="1" applyProtection="1">
      <alignment horizontal="right" vertical="center"/>
      <protection locked="0"/>
    </xf>
    <xf numFmtId="0" fontId="26" fillId="10" borderId="0" xfId="0" applyFont="1" applyFill="1" applyAlignment="1">
      <alignment horizontal="left" vertical="center" indent="4"/>
    </xf>
    <xf numFmtId="43" fontId="23" fillId="10" borderId="0" xfId="1" applyFont="1" applyFill="1" applyAlignment="1" applyProtection="1">
      <alignment horizontal="right" vertical="center"/>
      <protection locked="0"/>
    </xf>
    <xf numFmtId="43" fontId="23" fillId="26" borderId="0" xfId="1" applyFont="1" applyFill="1" applyAlignment="1" applyProtection="1">
      <alignment horizontal="right" vertical="center"/>
      <protection locked="0"/>
    </xf>
    <xf numFmtId="0" fontId="6" fillId="10" borderId="0" xfId="0" applyFont="1" applyFill="1" applyAlignment="1">
      <alignment horizontal="left" vertical="center" indent="2"/>
    </xf>
    <xf numFmtId="43" fontId="7" fillId="10" borderId="0" xfId="1" applyFont="1" applyFill="1" applyAlignment="1" applyProtection="1">
      <alignment horizontal="right" vertical="center"/>
      <protection locked="0"/>
    </xf>
    <xf numFmtId="17" fontId="7" fillId="25" borderId="0" xfId="0" applyNumberFormat="1" applyFont="1" applyFill="1" applyAlignment="1">
      <alignment horizontal="center" vertical="center"/>
    </xf>
    <xf numFmtId="43" fontId="23" fillId="25" borderId="0" xfId="1" applyFont="1" applyFill="1" applyAlignment="1" applyProtection="1">
      <alignment horizontal="left" vertical="center" indent="4"/>
      <protection locked="0"/>
    </xf>
    <xf numFmtId="43" fontId="7" fillId="25" borderId="0" xfId="1" applyFont="1" applyFill="1" applyAlignment="1" applyProtection="1">
      <alignment vertical="center"/>
    </xf>
    <xf numFmtId="0" fontId="0" fillId="25" borderId="0" xfId="0" applyFill="1"/>
    <xf numFmtId="1" fontId="0" fillId="0" borderId="0" xfId="0" applyNumberFormat="1" applyProtection="1">
      <protection locked="0"/>
    </xf>
    <xf numFmtId="0" fontId="0" fillId="0" borderId="0" xfId="0" quotePrefix="1"/>
    <xf numFmtId="43" fontId="0" fillId="3" borderId="0" xfId="1" applyFont="1" applyFill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vertical="center" wrapText="1" indent="2"/>
    </xf>
    <xf numFmtId="0" fontId="15" fillId="4" borderId="0" xfId="0" applyFont="1" applyFill="1" applyAlignment="1">
      <alignment horizontal="center"/>
    </xf>
    <xf numFmtId="0" fontId="6" fillId="0" borderId="0" xfId="0" applyFont="1" applyAlignment="1">
      <alignment horizontal="center" vertical="center"/>
    </xf>
  </cellXfs>
  <cellStyles count="5">
    <cellStyle name="Normal" xfId="0" builtinId="0"/>
    <cellStyle name="Normal 2" xfId="2" xr:uid="{00000000-0005-0000-0000-000001000000}"/>
    <cellStyle name="Porcentagem" xfId="4" builtinId="5"/>
    <cellStyle name="Vírgula" xfId="1" builtinId="3"/>
    <cellStyle name="Vírgula 2" xfId="3" xr:uid="{00000000-0005-0000-0000-000004000000}"/>
  </cellStyles>
  <dxfs count="17"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solid">
          <bgColor auto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CC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gray0625">
          <bgColor auto="1"/>
        </patternFill>
      </fill>
    </dxf>
    <dxf>
      <font>
        <color auto="1"/>
      </font>
      <fill>
        <patternFill patternType="gray0625">
          <bgColor auto="1"/>
        </patternFill>
      </fill>
    </dxf>
    <dxf>
      <fill>
        <patternFill patternType="lightTrellis">
          <fgColor rgb="FFC00000"/>
        </patternFill>
      </fill>
    </dxf>
  </dxfs>
  <tableStyles count="0" defaultTableStyle="TableStyleMedium2" defaultPivotStyle="PivotStyleLight16"/>
  <colors>
    <mruColors>
      <color rgb="FFCC0000"/>
      <color rgb="FFCDE2F3"/>
      <color rgb="FFACCCEA"/>
      <color rgb="FF7CAFDE"/>
      <color rgb="FFC5DDF1"/>
      <color rgb="FF5799D5"/>
      <color rgb="FF84B4E0"/>
      <color rgb="FF53A3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552450</xdr:colOff>
      <xdr:row>1</xdr:row>
      <xdr:rowOff>95250</xdr:rowOff>
    </xdr:from>
    <xdr:to>
      <xdr:col>3</xdr:col>
      <xdr:colOff>2371725</xdr:colOff>
      <xdr:row>3</xdr:row>
      <xdr:rowOff>57150</xdr:rowOff>
    </xdr:to>
    <xdr:sp macro="" textlink="">
      <xdr:nvSpPr>
        <xdr:cNvPr id="36865" name="Button 1" hidden="1">
          <a:extLst>
            <a:ext uri="{63B3BB69-23CF-44E3-9099-C40C66FF867C}">
              <a14:compatExt xmlns:a14="http://schemas.microsoft.com/office/drawing/2010/main" spid="_x0000_s36865"/>
            </a:ext>
            <a:ext uri="{FF2B5EF4-FFF2-40B4-BE49-F238E27FC236}">
              <a16:creationId xmlns:a16="http://schemas.microsoft.com/office/drawing/2014/main" id="{00000000-0008-0000-0300-0000019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Gerar reflexos das medidas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1689100</xdr:colOff>
          <xdr:row>1</xdr:row>
          <xdr:rowOff>25400</xdr:rowOff>
        </xdr:from>
        <xdr:to>
          <xdr:col>5</xdr:col>
          <xdr:colOff>139700</xdr:colOff>
          <xdr:row>2</xdr:row>
          <xdr:rowOff>177800</xdr:rowOff>
        </xdr:to>
        <xdr:sp macro="" textlink="">
          <xdr:nvSpPr>
            <xdr:cNvPr id="39937" name="Button 1" hidden="1">
              <a:extLst>
                <a:ext uri="{63B3BB69-23CF-44E3-9099-C40C66FF867C}">
                  <a14:compatExt spid="_x0000_s39937"/>
                </a:ext>
                <a:ext uri="{FF2B5EF4-FFF2-40B4-BE49-F238E27FC236}">
                  <a16:creationId xmlns:a16="http://schemas.microsoft.com/office/drawing/2014/main" id="{00000000-0008-0000-0300-000001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Gerar reflexos das medidas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A13DB-F90A-467E-9249-2C00856B76C9}">
  <sheetPr codeName="Planilha10">
    <pageSetUpPr fitToPage="1"/>
  </sheetPr>
  <dimension ref="A1:XFD43"/>
  <sheetViews>
    <sheetView showGridLines="0" topLeftCell="A3" zoomScale="90" zoomScaleNormal="90" workbookViewId="0">
      <selection activeCell="F4" sqref="F4"/>
    </sheetView>
  </sheetViews>
  <sheetFormatPr defaultColWidth="9.26953125" defaultRowHeight="14.5" x14ac:dyDescent="0.35"/>
  <cols>
    <col min="1" max="1" width="80.7265625" customWidth="1"/>
    <col min="2" max="2" width="105.26953125" bestFit="1" customWidth="1"/>
  </cols>
  <sheetData>
    <row r="1" spans="1:2" ht="18.5" x14ac:dyDescent="0.35">
      <c r="A1" s="30" t="s">
        <v>0</v>
      </c>
      <c r="B1" s="66"/>
    </row>
    <row r="2" spans="1:2" x14ac:dyDescent="0.35">
      <c r="A2" s="32" t="s">
        <v>1</v>
      </c>
      <c r="B2" s="67"/>
    </row>
    <row r="3" spans="1:2" x14ac:dyDescent="0.35">
      <c r="A3" s="32"/>
      <c r="B3" s="67"/>
    </row>
    <row r="4" spans="1:2" ht="18.5" x14ac:dyDescent="0.45">
      <c r="A4" s="176" t="s">
        <v>2</v>
      </c>
      <c r="B4" s="176"/>
    </row>
    <row r="5" spans="1:2" x14ac:dyDescent="0.35">
      <c r="A5" s="77" t="s">
        <v>3</v>
      </c>
      <c r="B5" s="74"/>
    </row>
    <row r="6" spans="1:2" s="76" customFormat="1" x14ac:dyDescent="0.35">
      <c r="A6" s="78" t="s">
        <v>4</v>
      </c>
    </row>
    <row r="7" spans="1:2" s="76" customFormat="1" x14ac:dyDescent="0.35">
      <c r="A7" s="78" t="s">
        <v>5</v>
      </c>
    </row>
    <row r="8" spans="1:2" s="76" customFormat="1" x14ac:dyDescent="0.35">
      <c r="A8" s="78" t="s">
        <v>6</v>
      </c>
    </row>
    <row r="9" spans="1:2" s="76" customFormat="1" x14ac:dyDescent="0.35">
      <c r="A9" s="77" t="s">
        <v>7</v>
      </c>
    </row>
    <row r="10" spans="1:2" s="76" customFormat="1" x14ac:dyDescent="0.35">
      <c r="A10" s="78" t="s">
        <v>8</v>
      </c>
    </row>
    <row r="11" spans="1:2" s="76" customFormat="1" x14ac:dyDescent="0.35">
      <c r="A11" s="78" t="s">
        <v>9</v>
      </c>
    </row>
    <row r="12" spans="1:2" s="76" customFormat="1" x14ac:dyDescent="0.35"/>
    <row r="13" spans="1:2" ht="18.5" x14ac:dyDescent="0.45">
      <c r="A13" s="176" t="s">
        <v>1</v>
      </c>
      <c r="B13" s="176"/>
    </row>
    <row r="14" spans="1:2" s="76" customFormat="1" x14ac:dyDescent="0.35">
      <c r="A14" s="77" t="s">
        <v>10</v>
      </c>
    </row>
    <row r="15" spans="1:2" s="76" customFormat="1" x14ac:dyDescent="0.35">
      <c r="A15" s="175" t="s">
        <v>11</v>
      </c>
      <c r="B15" s="175"/>
    </row>
    <row r="16" spans="1:2" s="76" customFormat="1" x14ac:dyDescent="0.35">
      <c r="A16" s="175" t="s">
        <v>12</v>
      </c>
      <c r="B16" s="175"/>
    </row>
    <row r="17" spans="1:2" s="76" customFormat="1" x14ac:dyDescent="0.35">
      <c r="A17" s="175" t="s">
        <v>13</v>
      </c>
      <c r="B17" s="175"/>
    </row>
    <row r="18" spans="1:2" s="76" customFormat="1" x14ac:dyDescent="0.35">
      <c r="A18" s="175"/>
      <c r="B18" s="175"/>
    </row>
    <row r="19" spans="1:2" s="76" customFormat="1" x14ac:dyDescent="0.35">
      <c r="A19" s="77" t="s">
        <v>14</v>
      </c>
    </row>
    <row r="20" spans="1:2" s="76" customFormat="1" x14ac:dyDescent="0.35">
      <c r="A20" s="175" t="s">
        <v>15</v>
      </c>
      <c r="B20" s="175"/>
    </row>
    <row r="21" spans="1:2" s="76" customFormat="1" x14ac:dyDescent="0.35">
      <c r="A21" s="175" t="s">
        <v>16</v>
      </c>
      <c r="B21" s="175"/>
    </row>
    <row r="22" spans="1:2" s="76" customFormat="1" x14ac:dyDescent="0.35">
      <c r="A22" s="175"/>
      <c r="B22" s="175"/>
    </row>
    <row r="23" spans="1:2" s="76" customFormat="1" x14ac:dyDescent="0.35">
      <c r="A23" s="77" t="s">
        <v>17</v>
      </c>
    </row>
    <row r="24" spans="1:2" s="76" customFormat="1" x14ac:dyDescent="0.35">
      <c r="A24" s="175" t="s">
        <v>18</v>
      </c>
      <c r="B24" s="175"/>
    </row>
    <row r="25" spans="1:2" s="76" customFormat="1" ht="33" customHeight="1" x14ac:dyDescent="0.35">
      <c r="A25" s="175" t="s">
        <v>19</v>
      </c>
      <c r="B25" s="175"/>
    </row>
    <row r="26" spans="1:2" s="76" customFormat="1" ht="57" customHeight="1" x14ac:dyDescent="0.35">
      <c r="A26" s="175" t="s">
        <v>20</v>
      </c>
      <c r="B26" s="175"/>
    </row>
    <row r="27" spans="1:2" s="76" customFormat="1" x14ac:dyDescent="0.35">
      <c r="A27" s="175" t="s">
        <v>21</v>
      </c>
      <c r="B27" s="175"/>
    </row>
    <row r="28" spans="1:2" s="76" customFormat="1" x14ac:dyDescent="0.35">
      <c r="A28" s="175"/>
      <c r="B28" s="175"/>
    </row>
    <row r="29" spans="1:2" s="76" customFormat="1" x14ac:dyDescent="0.35">
      <c r="A29" s="77" t="s">
        <v>22</v>
      </c>
    </row>
    <row r="30" spans="1:2" s="76" customFormat="1" x14ac:dyDescent="0.35">
      <c r="A30" s="175" t="s">
        <v>23</v>
      </c>
      <c r="B30" s="175"/>
    </row>
    <row r="31" spans="1:2" s="76" customFormat="1" x14ac:dyDescent="0.35">
      <c r="A31" s="175"/>
      <c r="B31" s="175"/>
    </row>
    <row r="32" spans="1:2" s="76" customFormat="1" x14ac:dyDescent="0.35">
      <c r="A32" s="77" t="s">
        <v>24</v>
      </c>
    </row>
    <row r="33" spans="1:16384" s="76" customFormat="1" ht="48.65" customHeight="1" x14ac:dyDescent="0.35">
      <c r="A33" s="175" t="s">
        <v>25</v>
      </c>
      <c r="B33" s="175"/>
    </row>
    <row r="34" spans="1:16384" s="76" customFormat="1" ht="31.5" customHeight="1" x14ac:dyDescent="0.35">
      <c r="A34" s="175" t="s">
        <v>26</v>
      </c>
      <c r="B34" s="175"/>
    </row>
    <row r="35" spans="1:16384" s="76" customFormat="1" x14ac:dyDescent="0.35">
      <c r="A35" s="175" t="s">
        <v>27</v>
      </c>
      <c r="B35" s="175"/>
    </row>
    <row r="36" spans="1:16384" s="76" customFormat="1" x14ac:dyDescent="0.35">
      <c r="A36" s="175" t="s">
        <v>28</v>
      </c>
      <c r="B36" s="175"/>
    </row>
    <row r="37" spans="1:16384" s="76" customFormat="1" ht="34.5" customHeight="1" x14ac:dyDescent="0.35">
      <c r="A37" s="175" t="s">
        <v>29</v>
      </c>
      <c r="B37" s="175"/>
    </row>
    <row r="38" spans="1:16384" s="76" customFormat="1" x14ac:dyDescent="0.35">
      <c r="A38" s="77"/>
    </row>
    <row r="39" spans="1:16384" s="76" customFormat="1" x14ac:dyDescent="0.35">
      <c r="A39" s="77" t="s">
        <v>30</v>
      </c>
    </row>
    <row r="40" spans="1:16384" s="76" customFormat="1" ht="31.4" customHeight="1" x14ac:dyDescent="0.35">
      <c r="A40" s="175" t="s">
        <v>31</v>
      </c>
      <c r="B40" s="175"/>
    </row>
    <row r="41" spans="1:16384" s="76" customFormat="1" ht="15.65" customHeight="1" x14ac:dyDescent="0.35">
      <c r="A41" s="86"/>
      <c r="B41" s="86"/>
    </row>
    <row r="42" spans="1:16384" s="76" customFormat="1" ht="18.5" x14ac:dyDescent="0.45">
      <c r="A42" s="176" t="s">
        <v>32</v>
      </c>
      <c r="B42" s="176"/>
      <c r="C42" s="174"/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  <c r="S42" s="174"/>
      <c r="T42" s="174"/>
      <c r="U42" s="174"/>
      <c r="V42" s="174"/>
      <c r="W42" s="174"/>
      <c r="X42" s="174"/>
      <c r="Y42" s="174"/>
      <c r="Z42" s="174"/>
      <c r="AA42" s="174"/>
      <c r="AB42" s="174"/>
      <c r="AC42" s="174"/>
      <c r="AD42" s="174"/>
      <c r="AE42" s="174"/>
      <c r="AF42" s="174"/>
      <c r="AG42" s="174"/>
      <c r="AH42" s="174"/>
      <c r="AI42" s="174"/>
      <c r="AJ42" s="174"/>
      <c r="AK42" s="174"/>
      <c r="AL42" s="174"/>
      <c r="AM42" s="174"/>
      <c r="AN42" s="174"/>
      <c r="AO42" s="174"/>
      <c r="AP42" s="174"/>
      <c r="AQ42" s="174"/>
      <c r="AR42" s="174"/>
      <c r="AS42" s="174"/>
      <c r="AT42" s="174"/>
      <c r="AU42" s="174"/>
      <c r="AV42" s="174"/>
      <c r="AW42" s="174"/>
      <c r="AX42" s="174"/>
      <c r="AY42" s="174"/>
      <c r="AZ42" s="174"/>
      <c r="BA42" s="174"/>
      <c r="BB42" s="174"/>
      <c r="BC42" s="174"/>
      <c r="BD42" s="174"/>
      <c r="BE42" s="174"/>
      <c r="BF42" s="174"/>
      <c r="BG42" s="174"/>
      <c r="BH42" s="174"/>
      <c r="BI42" s="174"/>
      <c r="BJ42" s="174"/>
      <c r="BK42" s="174"/>
      <c r="BL42" s="174"/>
      <c r="BM42" s="174"/>
      <c r="BN42" s="174"/>
      <c r="BO42" s="174"/>
      <c r="BP42" s="174"/>
      <c r="BQ42" s="174"/>
      <c r="BR42" s="174"/>
      <c r="BS42" s="174"/>
      <c r="BT42" s="174"/>
      <c r="BU42" s="174"/>
      <c r="BV42" s="174"/>
      <c r="BW42" s="174"/>
      <c r="BX42" s="174"/>
      <c r="BY42" s="174"/>
      <c r="BZ42" s="174"/>
      <c r="CA42" s="174"/>
      <c r="CB42" s="174"/>
      <c r="CC42" s="174"/>
      <c r="CD42" s="174"/>
      <c r="CE42" s="174"/>
      <c r="CF42" s="174"/>
      <c r="CG42" s="174"/>
      <c r="CH42" s="174"/>
      <c r="CI42" s="174"/>
      <c r="CJ42" s="174"/>
      <c r="CK42" s="174"/>
      <c r="CL42" s="174"/>
      <c r="CM42" s="174"/>
      <c r="CN42" s="174"/>
      <c r="CO42" s="174"/>
      <c r="CP42" s="174"/>
      <c r="CQ42" s="174"/>
      <c r="CR42" s="174"/>
      <c r="CS42" s="174"/>
      <c r="CT42" s="174"/>
      <c r="CU42" s="174"/>
      <c r="CV42" s="174"/>
      <c r="CW42" s="174"/>
      <c r="CX42" s="174"/>
      <c r="CY42" s="174"/>
      <c r="CZ42" s="174"/>
      <c r="DA42" s="174"/>
      <c r="DB42" s="174"/>
      <c r="DC42" s="174"/>
      <c r="DD42" s="174"/>
      <c r="DE42" s="174"/>
      <c r="DF42" s="174"/>
      <c r="DG42" s="174"/>
      <c r="DH42" s="174"/>
      <c r="DI42" s="174"/>
      <c r="DJ42" s="174"/>
      <c r="DK42" s="174"/>
      <c r="DL42" s="174"/>
      <c r="DM42" s="174"/>
      <c r="DN42" s="174"/>
      <c r="DO42" s="174"/>
      <c r="DP42" s="174"/>
      <c r="DQ42" s="174"/>
      <c r="DR42" s="174"/>
      <c r="DS42" s="174"/>
      <c r="DT42" s="174"/>
      <c r="DU42" s="174"/>
      <c r="DV42" s="174"/>
      <c r="DW42" s="174"/>
      <c r="DX42" s="174"/>
      <c r="DY42" s="174"/>
      <c r="DZ42" s="174"/>
      <c r="EA42" s="174"/>
      <c r="EB42" s="174"/>
      <c r="EC42" s="174"/>
      <c r="ED42" s="174"/>
      <c r="EE42" s="174"/>
      <c r="EF42" s="174"/>
      <c r="EG42" s="174"/>
      <c r="EH42" s="174"/>
      <c r="EI42" s="174"/>
      <c r="EJ42" s="174"/>
      <c r="EK42" s="174"/>
      <c r="EL42" s="174"/>
      <c r="EM42" s="174"/>
      <c r="EN42" s="174"/>
      <c r="EO42" s="174"/>
      <c r="EP42" s="174"/>
      <c r="EQ42" s="174"/>
      <c r="ER42" s="174"/>
      <c r="ES42" s="174"/>
      <c r="ET42" s="174"/>
      <c r="EU42" s="174"/>
      <c r="EV42" s="174"/>
      <c r="EW42" s="174"/>
      <c r="EX42" s="174"/>
      <c r="EY42" s="174"/>
      <c r="EZ42" s="174"/>
      <c r="FA42" s="174"/>
      <c r="FB42" s="174"/>
      <c r="FC42" s="174"/>
      <c r="FD42" s="174"/>
      <c r="FE42" s="174"/>
      <c r="FF42" s="174"/>
      <c r="FG42" s="174"/>
      <c r="FH42" s="174"/>
      <c r="FI42" s="174"/>
      <c r="FJ42" s="174"/>
      <c r="FK42" s="174"/>
      <c r="FL42" s="174"/>
      <c r="FM42" s="174"/>
      <c r="FN42" s="174"/>
      <c r="FO42" s="174"/>
      <c r="FP42" s="174"/>
      <c r="FQ42" s="174"/>
      <c r="FR42" s="174"/>
      <c r="FS42" s="174"/>
      <c r="FT42" s="174"/>
      <c r="FU42" s="174"/>
      <c r="FV42" s="174"/>
      <c r="FW42" s="174"/>
      <c r="FX42" s="174"/>
      <c r="FY42" s="174"/>
      <c r="FZ42" s="174"/>
      <c r="GA42" s="174"/>
      <c r="GB42" s="174"/>
      <c r="GC42" s="174"/>
      <c r="GD42" s="174"/>
      <c r="GE42" s="174"/>
      <c r="GF42" s="174"/>
      <c r="GG42" s="174"/>
      <c r="GH42" s="174"/>
      <c r="GI42" s="174"/>
      <c r="GJ42" s="174"/>
      <c r="GK42" s="174"/>
      <c r="GL42" s="174"/>
      <c r="GM42" s="174"/>
      <c r="GN42" s="174"/>
      <c r="GO42" s="174"/>
      <c r="GP42" s="174"/>
      <c r="GQ42" s="174"/>
      <c r="GR42" s="174"/>
      <c r="GS42" s="174"/>
      <c r="GT42" s="174"/>
      <c r="GU42" s="174"/>
      <c r="GV42" s="174"/>
      <c r="GW42" s="174"/>
      <c r="GX42" s="174"/>
      <c r="GY42" s="174"/>
      <c r="GZ42" s="174"/>
      <c r="HA42" s="174"/>
      <c r="HB42" s="174"/>
      <c r="HC42" s="174"/>
      <c r="HD42" s="174"/>
      <c r="HE42" s="174"/>
      <c r="HF42" s="174"/>
      <c r="HG42" s="174"/>
      <c r="HH42" s="174"/>
      <c r="HI42" s="174"/>
      <c r="HJ42" s="174"/>
      <c r="HK42" s="174"/>
      <c r="HL42" s="174"/>
      <c r="HM42" s="174"/>
      <c r="HN42" s="174"/>
      <c r="HO42" s="174"/>
      <c r="HP42" s="174"/>
      <c r="HQ42" s="174"/>
      <c r="HR42" s="174"/>
      <c r="HS42" s="174"/>
      <c r="HT42" s="174"/>
      <c r="HU42" s="174"/>
      <c r="HV42" s="174"/>
      <c r="HW42" s="174"/>
      <c r="HX42" s="174"/>
      <c r="HY42" s="174"/>
      <c r="HZ42" s="174"/>
      <c r="IA42" s="174"/>
      <c r="IB42" s="174"/>
      <c r="IC42" s="174"/>
      <c r="ID42" s="174"/>
      <c r="IE42" s="174"/>
      <c r="IF42" s="174"/>
      <c r="IG42" s="174"/>
      <c r="IH42" s="174"/>
      <c r="II42" s="174"/>
      <c r="IJ42" s="174"/>
      <c r="IK42" s="174"/>
      <c r="IL42" s="174"/>
      <c r="IM42" s="174"/>
      <c r="IN42" s="174"/>
      <c r="IO42" s="174"/>
      <c r="IP42" s="174"/>
      <c r="IQ42" s="174"/>
      <c r="IR42" s="174"/>
      <c r="IS42" s="174"/>
      <c r="IT42" s="174"/>
      <c r="IU42" s="174"/>
      <c r="IV42" s="174"/>
      <c r="IW42" s="174"/>
      <c r="IX42" s="174"/>
      <c r="IY42" s="174"/>
      <c r="IZ42" s="174"/>
      <c r="JA42" s="174"/>
      <c r="JB42" s="174"/>
      <c r="JC42" s="174"/>
      <c r="JD42" s="174"/>
      <c r="JE42" s="174"/>
      <c r="JF42" s="174"/>
      <c r="JG42" s="174"/>
      <c r="JH42" s="174"/>
      <c r="JI42" s="174"/>
      <c r="JJ42" s="174"/>
      <c r="JK42" s="174"/>
      <c r="JL42" s="174"/>
      <c r="JM42" s="174"/>
      <c r="JN42" s="174"/>
      <c r="JO42" s="174"/>
      <c r="JP42" s="174"/>
      <c r="JQ42" s="174"/>
      <c r="JR42" s="174"/>
      <c r="JS42" s="174"/>
      <c r="JT42" s="174"/>
      <c r="JU42" s="174"/>
      <c r="JV42" s="174"/>
      <c r="JW42" s="174"/>
      <c r="JX42" s="174"/>
      <c r="JY42" s="174"/>
      <c r="JZ42" s="174"/>
      <c r="KA42" s="174"/>
      <c r="KB42" s="174"/>
      <c r="KC42" s="174"/>
      <c r="KD42" s="174"/>
      <c r="KE42" s="174"/>
      <c r="KF42" s="174"/>
      <c r="KG42" s="174"/>
      <c r="KH42" s="174"/>
      <c r="KI42" s="174"/>
      <c r="KJ42" s="174"/>
      <c r="KK42" s="174"/>
      <c r="KL42" s="174"/>
      <c r="KM42" s="174"/>
      <c r="KN42" s="174"/>
      <c r="KO42" s="174"/>
      <c r="KP42" s="174"/>
      <c r="KQ42" s="174"/>
      <c r="KR42" s="174"/>
      <c r="KS42" s="174"/>
      <c r="KT42" s="174"/>
      <c r="KU42" s="174"/>
      <c r="KV42" s="174"/>
      <c r="KW42" s="174"/>
      <c r="KX42" s="174"/>
      <c r="KY42" s="174"/>
      <c r="KZ42" s="174"/>
      <c r="LA42" s="174"/>
      <c r="LB42" s="174"/>
      <c r="LC42" s="174"/>
      <c r="LD42" s="174"/>
      <c r="LE42" s="174"/>
      <c r="LF42" s="174"/>
      <c r="LG42" s="174"/>
      <c r="LH42" s="174"/>
      <c r="LI42" s="174"/>
      <c r="LJ42" s="174"/>
      <c r="LK42" s="174"/>
      <c r="LL42" s="174"/>
      <c r="LM42" s="174"/>
      <c r="LN42" s="174"/>
      <c r="LO42" s="174"/>
      <c r="LP42" s="174"/>
      <c r="LQ42" s="174"/>
      <c r="LR42" s="174"/>
      <c r="LS42" s="174"/>
      <c r="LT42" s="174"/>
      <c r="LU42" s="174"/>
      <c r="LV42" s="174"/>
      <c r="LW42" s="174"/>
      <c r="LX42" s="174"/>
      <c r="LY42" s="174"/>
      <c r="LZ42" s="174"/>
      <c r="MA42" s="174"/>
      <c r="MB42" s="174"/>
      <c r="MC42" s="174"/>
      <c r="MD42" s="174"/>
      <c r="ME42" s="174"/>
      <c r="MF42" s="174"/>
      <c r="MG42" s="174"/>
      <c r="MH42" s="174"/>
      <c r="MI42" s="174"/>
      <c r="MJ42" s="174"/>
      <c r="MK42" s="174"/>
      <c r="ML42" s="174"/>
      <c r="MM42" s="174"/>
      <c r="MN42" s="174"/>
      <c r="MO42" s="174"/>
      <c r="MP42" s="174"/>
      <c r="MQ42" s="174"/>
      <c r="MR42" s="174"/>
      <c r="MS42" s="174"/>
      <c r="MT42" s="174"/>
      <c r="MU42" s="174"/>
      <c r="MV42" s="174"/>
      <c r="MW42" s="174"/>
      <c r="MX42" s="174"/>
      <c r="MY42" s="174"/>
      <c r="MZ42" s="174"/>
      <c r="NA42" s="174"/>
      <c r="NB42" s="174"/>
      <c r="NC42" s="174"/>
      <c r="ND42" s="174"/>
      <c r="NE42" s="174"/>
      <c r="NF42" s="174"/>
      <c r="NG42" s="174"/>
      <c r="NH42" s="174"/>
      <c r="NI42" s="174"/>
      <c r="NJ42" s="174"/>
      <c r="NK42" s="174"/>
      <c r="NL42" s="174"/>
      <c r="NM42" s="174"/>
      <c r="NN42" s="174"/>
      <c r="NO42" s="174"/>
      <c r="NP42" s="174"/>
      <c r="NQ42" s="174"/>
      <c r="NR42" s="174"/>
      <c r="NS42" s="174"/>
      <c r="NT42" s="174"/>
      <c r="NU42" s="174"/>
      <c r="NV42" s="174"/>
      <c r="NW42" s="174"/>
      <c r="NX42" s="174"/>
      <c r="NY42" s="174"/>
      <c r="NZ42" s="174"/>
      <c r="OA42" s="174"/>
      <c r="OB42" s="174"/>
      <c r="OC42" s="174"/>
      <c r="OD42" s="174"/>
      <c r="OE42" s="174"/>
      <c r="OF42" s="174"/>
      <c r="OG42" s="174"/>
      <c r="OH42" s="174"/>
      <c r="OI42" s="174"/>
      <c r="OJ42" s="174"/>
      <c r="OK42" s="174"/>
      <c r="OL42" s="174"/>
      <c r="OM42" s="174"/>
      <c r="ON42" s="174"/>
      <c r="OO42" s="174"/>
      <c r="OP42" s="174"/>
      <c r="OQ42" s="174"/>
      <c r="OR42" s="174"/>
      <c r="OS42" s="174"/>
      <c r="OT42" s="174"/>
      <c r="OU42" s="174"/>
      <c r="OV42" s="174"/>
      <c r="OW42" s="174"/>
      <c r="OX42" s="174"/>
      <c r="OY42" s="174"/>
      <c r="OZ42" s="174"/>
      <c r="PA42" s="174"/>
      <c r="PB42" s="174"/>
      <c r="PC42" s="174"/>
      <c r="PD42" s="174"/>
      <c r="PE42" s="174"/>
      <c r="PF42" s="174"/>
      <c r="PG42" s="174"/>
      <c r="PH42" s="174"/>
      <c r="PI42" s="174"/>
      <c r="PJ42" s="174"/>
      <c r="PK42" s="174"/>
      <c r="PL42" s="174"/>
      <c r="PM42" s="174"/>
      <c r="PN42" s="174"/>
      <c r="PO42" s="174"/>
      <c r="PP42" s="174"/>
      <c r="PQ42" s="174"/>
      <c r="PR42" s="174"/>
      <c r="PS42" s="174"/>
      <c r="PT42" s="174"/>
      <c r="PU42" s="174"/>
      <c r="PV42" s="174"/>
      <c r="PW42" s="174"/>
      <c r="PX42" s="174"/>
      <c r="PY42" s="174"/>
      <c r="PZ42" s="174"/>
      <c r="QA42" s="174"/>
      <c r="QB42" s="174"/>
      <c r="QC42" s="174"/>
      <c r="QD42" s="174"/>
      <c r="QE42" s="174"/>
      <c r="QF42" s="174"/>
      <c r="QG42" s="174"/>
      <c r="QH42" s="174"/>
      <c r="QI42" s="174"/>
      <c r="QJ42" s="174"/>
      <c r="QK42" s="174"/>
      <c r="QL42" s="174"/>
      <c r="QM42" s="174"/>
      <c r="QN42" s="174"/>
      <c r="QO42" s="174"/>
      <c r="QP42" s="174"/>
      <c r="QQ42" s="174"/>
      <c r="QR42" s="174"/>
      <c r="QS42" s="174"/>
      <c r="QT42" s="174"/>
      <c r="QU42" s="174"/>
      <c r="QV42" s="174"/>
      <c r="QW42" s="174"/>
      <c r="QX42" s="174"/>
      <c r="QY42" s="174"/>
      <c r="QZ42" s="174"/>
      <c r="RA42" s="174"/>
      <c r="RB42" s="174"/>
      <c r="RC42" s="174"/>
      <c r="RD42" s="174"/>
      <c r="RE42" s="174"/>
      <c r="RF42" s="174"/>
      <c r="RG42" s="174"/>
      <c r="RH42" s="174"/>
      <c r="RI42" s="174"/>
      <c r="RJ42" s="174"/>
      <c r="RK42" s="174"/>
      <c r="RL42" s="174"/>
      <c r="RM42" s="174"/>
      <c r="RN42" s="174"/>
      <c r="RO42" s="174"/>
      <c r="RP42" s="174"/>
      <c r="RQ42" s="174"/>
      <c r="RR42" s="174"/>
      <c r="RS42" s="174"/>
      <c r="RT42" s="174"/>
      <c r="RU42" s="174"/>
      <c r="RV42" s="174"/>
      <c r="RW42" s="174"/>
      <c r="RX42" s="174"/>
      <c r="RY42" s="174"/>
      <c r="RZ42" s="174"/>
      <c r="SA42" s="174"/>
      <c r="SB42" s="174"/>
      <c r="SC42" s="174"/>
      <c r="SD42" s="174"/>
      <c r="SE42" s="174"/>
      <c r="SF42" s="174"/>
      <c r="SG42" s="174"/>
      <c r="SH42" s="174"/>
      <c r="SI42" s="174"/>
      <c r="SJ42" s="174"/>
      <c r="SK42" s="174"/>
      <c r="SL42" s="174"/>
      <c r="SM42" s="174"/>
      <c r="SN42" s="174"/>
      <c r="SO42" s="174"/>
      <c r="SP42" s="174"/>
      <c r="SQ42" s="174"/>
      <c r="SR42" s="174"/>
      <c r="SS42" s="174"/>
      <c r="ST42" s="174"/>
      <c r="SU42" s="174"/>
      <c r="SV42" s="174"/>
      <c r="SW42" s="174"/>
      <c r="SX42" s="174"/>
      <c r="SY42" s="174"/>
      <c r="SZ42" s="174"/>
      <c r="TA42" s="174"/>
      <c r="TB42" s="174"/>
      <c r="TC42" s="174"/>
      <c r="TD42" s="174"/>
      <c r="TE42" s="174"/>
      <c r="TF42" s="174"/>
      <c r="TG42" s="174"/>
      <c r="TH42" s="174"/>
      <c r="TI42" s="174"/>
      <c r="TJ42" s="174"/>
      <c r="TK42" s="174"/>
      <c r="TL42" s="174"/>
      <c r="TM42" s="174"/>
      <c r="TN42" s="174"/>
      <c r="TO42" s="174"/>
      <c r="TP42" s="174"/>
      <c r="TQ42" s="174"/>
      <c r="TR42" s="174"/>
      <c r="TS42" s="174"/>
      <c r="TT42" s="174"/>
      <c r="TU42" s="174"/>
      <c r="TV42" s="174"/>
      <c r="TW42" s="174"/>
      <c r="TX42" s="174"/>
      <c r="TY42" s="174"/>
      <c r="TZ42" s="174"/>
      <c r="UA42" s="174"/>
      <c r="UB42" s="174"/>
      <c r="UC42" s="174"/>
      <c r="UD42" s="174"/>
      <c r="UE42" s="174"/>
      <c r="UF42" s="174"/>
      <c r="UG42" s="174"/>
      <c r="UH42" s="174"/>
      <c r="UI42" s="174"/>
      <c r="UJ42" s="174"/>
      <c r="UK42" s="174"/>
      <c r="UL42" s="174"/>
      <c r="UM42" s="174"/>
      <c r="UN42" s="174"/>
      <c r="UO42" s="174"/>
      <c r="UP42" s="174"/>
      <c r="UQ42" s="174"/>
      <c r="UR42" s="174"/>
      <c r="US42" s="174"/>
      <c r="UT42" s="174"/>
      <c r="UU42" s="174"/>
      <c r="UV42" s="174"/>
      <c r="UW42" s="174"/>
      <c r="UX42" s="174"/>
      <c r="UY42" s="174"/>
      <c r="UZ42" s="174"/>
      <c r="VA42" s="174"/>
      <c r="VB42" s="174"/>
      <c r="VC42" s="174"/>
      <c r="VD42" s="174"/>
      <c r="VE42" s="174"/>
      <c r="VF42" s="174"/>
      <c r="VG42" s="174"/>
      <c r="VH42" s="174"/>
      <c r="VI42" s="174"/>
      <c r="VJ42" s="174"/>
      <c r="VK42" s="174"/>
      <c r="VL42" s="174"/>
      <c r="VM42" s="174"/>
      <c r="VN42" s="174"/>
      <c r="VO42" s="174"/>
      <c r="VP42" s="174"/>
      <c r="VQ42" s="174"/>
      <c r="VR42" s="174"/>
      <c r="VS42" s="174"/>
      <c r="VT42" s="174"/>
      <c r="VU42" s="174"/>
      <c r="VV42" s="174"/>
      <c r="VW42" s="174"/>
      <c r="VX42" s="174"/>
      <c r="VY42" s="174"/>
      <c r="VZ42" s="174"/>
      <c r="WA42" s="174"/>
      <c r="WB42" s="174"/>
      <c r="WC42" s="174"/>
      <c r="WD42" s="174"/>
      <c r="WE42" s="174"/>
      <c r="WF42" s="174"/>
      <c r="WG42" s="174"/>
      <c r="WH42" s="174"/>
      <c r="WI42" s="174"/>
      <c r="WJ42" s="174"/>
      <c r="WK42" s="174"/>
      <c r="WL42" s="174"/>
      <c r="WM42" s="174"/>
      <c r="WN42" s="174"/>
      <c r="WO42" s="174"/>
      <c r="WP42" s="174"/>
      <c r="WQ42" s="174"/>
      <c r="WR42" s="174"/>
      <c r="WS42" s="174"/>
      <c r="WT42" s="174"/>
      <c r="WU42" s="174"/>
      <c r="WV42" s="174"/>
      <c r="WW42" s="174"/>
      <c r="WX42" s="174"/>
      <c r="WY42" s="174"/>
      <c r="WZ42" s="174"/>
      <c r="XA42" s="174"/>
      <c r="XB42" s="174"/>
      <c r="XC42" s="174"/>
      <c r="XD42" s="174"/>
      <c r="XE42" s="174"/>
      <c r="XF42" s="174"/>
      <c r="XG42" s="174"/>
      <c r="XH42" s="174"/>
      <c r="XI42" s="174"/>
      <c r="XJ42" s="174"/>
      <c r="XK42" s="174"/>
      <c r="XL42" s="174"/>
      <c r="XM42" s="174"/>
      <c r="XN42" s="174"/>
      <c r="XO42" s="174"/>
      <c r="XP42" s="174"/>
      <c r="XQ42" s="174"/>
      <c r="XR42" s="174"/>
      <c r="XS42" s="174"/>
      <c r="XT42" s="174"/>
      <c r="XU42" s="174"/>
      <c r="XV42" s="174"/>
      <c r="XW42" s="174"/>
      <c r="XX42" s="174"/>
      <c r="XY42" s="174"/>
      <c r="XZ42" s="174"/>
      <c r="YA42" s="174"/>
      <c r="YB42" s="174"/>
      <c r="YC42" s="174"/>
      <c r="YD42" s="174"/>
      <c r="YE42" s="174"/>
      <c r="YF42" s="174"/>
      <c r="YG42" s="174"/>
      <c r="YH42" s="174"/>
      <c r="YI42" s="174"/>
      <c r="YJ42" s="174"/>
      <c r="YK42" s="174"/>
      <c r="YL42" s="174"/>
      <c r="YM42" s="174"/>
      <c r="YN42" s="174"/>
      <c r="YO42" s="174"/>
      <c r="YP42" s="174"/>
      <c r="YQ42" s="174"/>
      <c r="YR42" s="174"/>
      <c r="YS42" s="174"/>
      <c r="YT42" s="174"/>
      <c r="YU42" s="174"/>
      <c r="YV42" s="174"/>
      <c r="YW42" s="174"/>
      <c r="YX42" s="174"/>
      <c r="YY42" s="174"/>
      <c r="YZ42" s="174"/>
      <c r="ZA42" s="174"/>
      <c r="ZB42" s="174"/>
      <c r="ZC42" s="174"/>
      <c r="ZD42" s="174"/>
      <c r="ZE42" s="174"/>
      <c r="ZF42" s="174"/>
      <c r="ZG42" s="174"/>
      <c r="ZH42" s="174"/>
      <c r="ZI42" s="174"/>
      <c r="ZJ42" s="174"/>
      <c r="ZK42" s="174"/>
      <c r="ZL42" s="174"/>
      <c r="ZM42" s="174"/>
      <c r="ZN42" s="174"/>
      <c r="ZO42" s="174"/>
      <c r="ZP42" s="174"/>
      <c r="ZQ42" s="174"/>
      <c r="ZR42" s="174"/>
      <c r="ZS42" s="174"/>
      <c r="ZT42" s="174"/>
      <c r="ZU42" s="174"/>
      <c r="ZV42" s="174"/>
      <c r="ZW42" s="174"/>
      <c r="ZX42" s="174"/>
      <c r="ZY42" s="174"/>
      <c r="ZZ42" s="174"/>
      <c r="AAA42" s="174"/>
      <c r="AAB42" s="174"/>
      <c r="AAC42" s="174"/>
      <c r="AAD42" s="174"/>
      <c r="AAE42" s="174"/>
      <c r="AAF42" s="174"/>
      <c r="AAG42" s="174"/>
      <c r="AAH42" s="174"/>
      <c r="AAI42" s="174"/>
      <c r="AAJ42" s="174"/>
      <c r="AAK42" s="174"/>
      <c r="AAL42" s="174"/>
      <c r="AAM42" s="174"/>
      <c r="AAN42" s="174"/>
      <c r="AAO42" s="174"/>
      <c r="AAP42" s="174"/>
      <c r="AAQ42" s="174"/>
      <c r="AAR42" s="174"/>
      <c r="AAS42" s="174"/>
      <c r="AAT42" s="174"/>
      <c r="AAU42" s="174"/>
      <c r="AAV42" s="174"/>
      <c r="AAW42" s="174"/>
      <c r="AAX42" s="174"/>
      <c r="AAY42" s="174"/>
      <c r="AAZ42" s="174"/>
      <c r="ABA42" s="174"/>
      <c r="ABB42" s="174"/>
      <c r="ABC42" s="174"/>
      <c r="ABD42" s="174"/>
      <c r="ABE42" s="174"/>
      <c r="ABF42" s="174"/>
      <c r="ABG42" s="174"/>
      <c r="ABH42" s="174"/>
      <c r="ABI42" s="174"/>
      <c r="ABJ42" s="174"/>
      <c r="ABK42" s="174"/>
      <c r="ABL42" s="174"/>
      <c r="ABM42" s="174"/>
      <c r="ABN42" s="174"/>
      <c r="ABO42" s="174"/>
      <c r="ABP42" s="174"/>
      <c r="ABQ42" s="174"/>
      <c r="ABR42" s="174"/>
      <c r="ABS42" s="174"/>
      <c r="ABT42" s="174"/>
      <c r="ABU42" s="174"/>
      <c r="ABV42" s="174"/>
      <c r="ABW42" s="174"/>
      <c r="ABX42" s="174"/>
      <c r="ABY42" s="174"/>
      <c r="ABZ42" s="174"/>
      <c r="ACA42" s="174"/>
      <c r="ACB42" s="174"/>
      <c r="ACC42" s="174"/>
      <c r="ACD42" s="174"/>
      <c r="ACE42" s="174"/>
      <c r="ACF42" s="174"/>
      <c r="ACG42" s="174"/>
      <c r="ACH42" s="174"/>
      <c r="ACI42" s="174"/>
      <c r="ACJ42" s="174"/>
      <c r="ACK42" s="174"/>
      <c r="ACL42" s="174"/>
      <c r="ACM42" s="174"/>
      <c r="ACN42" s="174"/>
      <c r="ACO42" s="174"/>
      <c r="ACP42" s="174"/>
      <c r="ACQ42" s="174"/>
      <c r="ACR42" s="174"/>
      <c r="ACS42" s="174"/>
      <c r="ACT42" s="174"/>
      <c r="ACU42" s="174"/>
      <c r="ACV42" s="174"/>
      <c r="ACW42" s="174"/>
      <c r="ACX42" s="174"/>
      <c r="ACY42" s="174"/>
      <c r="ACZ42" s="174"/>
      <c r="ADA42" s="174"/>
      <c r="ADB42" s="174"/>
      <c r="ADC42" s="174"/>
      <c r="ADD42" s="174"/>
      <c r="ADE42" s="174"/>
      <c r="ADF42" s="174"/>
      <c r="ADG42" s="174"/>
      <c r="ADH42" s="174"/>
      <c r="ADI42" s="174"/>
      <c r="ADJ42" s="174"/>
      <c r="ADK42" s="174"/>
      <c r="ADL42" s="174"/>
      <c r="ADM42" s="174"/>
      <c r="ADN42" s="174"/>
      <c r="ADO42" s="174"/>
      <c r="ADP42" s="174"/>
      <c r="ADQ42" s="174"/>
      <c r="ADR42" s="174"/>
      <c r="ADS42" s="174"/>
      <c r="ADT42" s="174"/>
      <c r="ADU42" s="174"/>
      <c r="ADV42" s="174"/>
      <c r="ADW42" s="174"/>
      <c r="ADX42" s="174"/>
      <c r="ADY42" s="174"/>
      <c r="ADZ42" s="174"/>
      <c r="AEA42" s="174"/>
      <c r="AEB42" s="174"/>
      <c r="AEC42" s="174"/>
      <c r="AED42" s="174"/>
      <c r="AEE42" s="174"/>
      <c r="AEF42" s="174"/>
      <c r="AEG42" s="174"/>
      <c r="AEH42" s="174"/>
      <c r="AEI42" s="174"/>
      <c r="AEJ42" s="174"/>
      <c r="AEK42" s="174"/>
      <c r="AEL42" s="174"/>
      <c r="AEM42" s="174"/>
      <c r="AEN42" s="174"/>
      <c r="AEO42" s="174"/>
      <c r="AEP42" s="174"/>
      <c r="AEQ42" s="174"/>
      <c r="AER42" s="174"/>
      <c r="AES42" s="174"/>
      <c r="AET42" s="174"/>
      <c r="AEU42" s="174"/>
      <c r="AEV42" s="174"/>
      <c r="AEW42" s="174"/>
      <c r="AEX42" s="174"/>
      <c r="AEY42" s="174"/>
      <c r="AEZ42" s="174"/>
      <c r="AFA42" s="174"/>
      <c r="AFB42" s="174"/>
      <c r="AFC42" s="174"/>
      <c r="AFD42" s="174"/>
      <c r="AFE42" s="174"/>
      <c r="AFF42" s="174"/>
      <c r="AFG42" s="174"/>
      <c r="AFH42" s="174"/>
      <c r="AFI42" s="174"/>
      <c r="AFJ42" s="174"/>
      <c r="AFK42" s="174"/>
      <c r="AFL42" s="174"/>
      <c r="AFM42" s="174"/>
      <c r="AFN42" s="174"/>
      <c r="AFO42" s="174"/>
      <c r="AFP42" s="174"/>
      <c r="AFQ42" s="174"/>
      <c r="AFR42" s="174"/>
      <c r="AFS42" s="174"/>
      <c r="AFT42" s="174"/>
      <c r="AFU42" s="174"/>
      <c r="AFV42" s="174"/>
      <c r="AFW42" s="174"/>
      <c r="AFX42" s="174"/>
      <c r="AFY42" s="174"/>
      <c r="AFZ42" s="174"/>
      <c r="AGA42" s="174"/>
      <c r="AGB42" s="174"/>
      <c r="AGC42" s="174"/>
      <c r="AGD42" s="174"/>
      <c r="AGE42" s="174"/>
      <c r="AGF42" s="174"/>
      <c r="AGG42" s="174"/>
      <c r="AGH42" s="174"/>
      <c r="AGI42" s="174"/>
      <c r="AGJ42" s="174"/>
      <c r="AGK42" s="174"/>
      <c r="AGL42" s="174"/>
      <c r="AGM42" s="174"/>
      <c r="AGN42" s="174"/>
      <c r="AGO42" s="174"/>
      <c r="AGP42" s="174"/>
      <c r="AGQ42" s="174"/>
      <c r="AGR42" s="174"/>
      <c r="AGS42" s="174"/>
      <c r="AGT42" s="174"/>
      <c r="AGU42" s="174"/>
      <c r="AGV42" s="174"/>
      <c r="AGW42" s="174"/>
      <c r="AGX42" s="174"/>
      <c r="AGY42" s="174"/>
      <c r="AGZ42" s="174"/>
      <c r="AHA42" s="174"/>
      <c r="AHB42" s="174"/>
      <c r="AHC42" s="174"/>
      <c r="AHD42" s="174"/>
      <c r="AHE42" s="174"/>
      <c r="AHF42" s="174"/>
      <c r="AHG42" s="174"/>
      <c r="AHH42" s="174"/>
      <c r="AHI42" s="174"/>
      <c r="AHJ42" s="174"/>
      <c r="AHK42" s="174"/>
      <c r="AHL42" s="174"/>
      <c r="AHM42" s="174"/>
      <c r="AHN42" s="174"/>
      <c r="AHO42" s="174"/>
      <c r="AHP42" s="174"/>
      <c r="AHQ42" s="174"/>
      <c r="AHR42" s="174"/>
      <c r="AHS42" s="174"/>
      <c r="AHT42" s="174"/>
      <c r="AHU42" s="174"/>
      <c r="AHV42" s="174"/>
      <c r="AHW42" s="174"/>
      <c r="AHX42" s="174"/>
      <c r="AHY42" s="174"/>
      <c r="AHZ42" s="174"/>
      <c r="AIA42" s="174"/>
      <c r="AIB42" s="174"/>
      <c r="AIC42" s="174"/>
      <c r="AID42" s="174"/>
      <c r="AIE42" s="174"/>
      <c r="AIF42" s="174"/>
      <c r="AIG42" s="174"/>
      <c r="AIH42" s="174"/>
      <c r="AII42" s="174"/>
      <c r="AIJ42" s="174"/>
      <c r="AIK42" s="174"/>
      <c r="AIL42" s="174"/>
      <c r="AIM42" s="174"/>
      <c r="AIN42" s="174"/>
      <c r="AIO42" s="174"/>
      <c r="AIP42" s="174"/>
      <c r="AIQ42" s="174"/>
      <c r="AIR42" s="174"/>
      <c r="AIS42" s="174"/>
      <c r="AIT42" s="174"/>
      <c r="AIU42" s="174"/>
      <c r="AIV42" s="174"/>
      <c r="AIW42" s="174"/>
      <c r="AIX42" s="174"/>
      <c r="AIY42" s="174"/>
      <c r="AIZ42" s="174"/>
      <c r="AJA42" s="174"/>
      <c r="AJB42" s="174"/>
      <c r="AJC42" s="174"/>
      <c r="AJD42" s="174"/>
      <c r="AJE42" s="174"/>
      <c r="AJF42" s="174"/>
      <c r="AJG42" s="174"/>
      <c r="AJH42" s="174"/>
      <c r="AJI42" s="174"/>
      <c r="AJJ42" s="174"/>
      <c r="AJK42" s="174"/>
      <c r="AJL42" s="174"/>
      <c r="AJM42" s="174"/>
      <c r="AJN42" s="174"/>
      <c r="AJO42" s="174"/>
      <c r="AJP42" s="174"/>
      <c r="AJQ42" s="174"/>
      <c r="AJR42" s="174"/>
      <c r="AJS42" s="174"/>
      <c r="AJT42" s="174"/>
      <c r="AJU42" s="174"/>
      <c r="AJV42" s="174"/>
      <c r="AJW42" s="174"/>
      <c r="AJX42" s="174"/>
      <c r="AJY42" s="174"/>
      <c r="AJZ42" s="174"/>
      <c r="AKA42" s="174"/>
      <c r="AKB42" s="174"/>
      <c r="AKC42" s="174"/>
      <c r="AKD42" s="174"/>
      <c r="AKE42" s="174"/>
      <c r="AKF42" s="174"/>
      <c r="AKG42" s="174"/>
      <c r="AKH42" s="174"/>
      <c r="AKI42" s="174"/>
      <c r="AKJ42" s="174"/>
      <c r="AKK42" s="174"/>
      <c r="AKL42" s="174"/>
      <c r="AKM42" s="174"/>
      <c r="AKN42" s="174"/>
      <c r="AKO42" s="174"/>
      <c r="AKP42" s="174"/>
      <c r="AKQ42" s="174"/>
      <c r="AKR42" s="174"/>
      <c r="AKS42" s="174"/>
      <c r="AKT42" s="174"/>
      <c r="AKU42" s="174"/>
      <c r="AKV42" s="174"/>
      <c r="AKW42" s="174"/>
      <c r="AKX42" s="174"/>
      <c r="AKY42" s="174"/>
      <c r="AKZ42" s="174"/>
      <c r="ALA42" s="174"/>
      <c r="ALB42" s="174"/>
      <c r="ALC42" s="174"/>
      <c r="ALD42" s="174"/>
      <c r="ALE42" s="174"/>
      <c r="ALF42" s="174"/>
      <c r="ALG42" s="174"/>
      <c r="ALH42" s="174"/>
      <c r="ALI42" s="174"/>
      <c r="ALJ42" s="174"/>
      <c r="ALK42" s="174"/>
      <c r="ALL42" s="174"/>
      <c r="ALM42" s="174"/>
      <c r="ALN42" s="174"/>
      <c r="ALO42" s="174"/>
      <c r="ALP42" s="174"/>
      <c r="ALQ42" s="174"/>
      <c r="ALR42" s="174"/>
      <c r="ALS42" s="174"/>
      <c r="ALT42" s="174"/>
      <c r="ALU42" s="174"/>
      <c r="ALV42" s="174"/>
      <c r="ALW42" s="174"/>
      <c r="ALX42" s="174"/>
      <c r="ALY42" s="174"/>
      <c r="ALZ42" s="174"/>
      <c r="AMA42" s="174"/>
      <c r="AMB42" s="174"/>
      <c r="AMC42" s="174"/>
      <c r="AMD42" s="174"/>
      <c r="AME42" s="174"/>
      <c r="AMF42" s="174"/>
      <c r="AMG42" s="174"/>
      <c r="AMH42" s="174"/>
      <c r="AMI42" s="174"/>
      <c r="AMJ42" s="174"/>
      <c r="AMK42" s="174"/>
      <c r="AML42" s="174"/>
      <c r="AMM42" s="174"/>
      <c r="AMN42" s="174"/>
      <c r="AMO42" s="174"/>
      <c r="AMP42" s="174"/>
      <c r="AMQ42" s="174"/>
      <c r="AMR42" s="174"/>
      <c r="AMS42" s="174"/>
      <c r="AMT42" s="174"/>
      <c r="AMU42" s="174"/>
      <c r="AMV42" s="174"/>
      <c r="AMW42" s="174"/>
      <c r="AMX42" s="174"/>
      <c r="AMY42" s="174"/>
      <c r="AMZ42" s="174"/>
      <c r="ANA42" s="174"/>
      <c r="ANB42" s="174"/>
      <c r="ANC42" s="174"/>
      <c r="AND42" s="174"/>
      <c r="ANE42" s="174"/>
      <c r="ANF42" s="174"/>
      <c r="ANG42" s="174"/>
      <c r="ANH42" s="174"/>
      <c r="ANI42" s="174"/>
      <c r="ANJ42" s="174"/>
      <c r="ANK42" s="174"/>
      <c r="ANL42" s="174"/>
      <c r="ANM42" s="174"/>
      <c r="ANN42" s="174"/>
      <c r="ANO42" s="174"/>
      <c r="ANP42" s="174"/>
      <c r="ANQ42" s="174"/>
      <c r="ANR42" s="174"/>
      <c r="ANS42" s="174"/>
      <c r="ANT42" s="174"/>
      <c r="ANU42" s="174"/>
      <c r="ANV42" s="174"/>
      <c r="ANW42" s="174"/>
      <c r="ANX42" s="174"/>
      <c r="ANY42" s="174"/>
      <c r="ANZ42" s="174"/>
      <c r="AOA42" s="174"/>
      <c r="AOB42" s="174"/>
      <c r="AOC42" s="174"/>
      <c r="AOD42" s="174"/>
      <c r="AOE42" s="174"/>
      <c r="AOF42" s="174"/>
      <c r="AOG42" s="174"/>
      <c r="AOH42" s="174"/>
      <c r="AOI42" s="174"/>
      <c r="AOJ42" s="174"/>
      <c r="AOK42" s="174"/>
      <c r="AOL42" s="174"/>
      <c r="AOM42" s="174"/>
      <c r="AON42" s="174"/>
      <c r="AOO42" s="174"/>
      <c r="AOP42" s="174"/>
      <c r="AOQ42" s="174"/>
      <c r="AOR42" s="174"/>
      <c r="AOS42" s="174"/>
      <c r="AOT42" s="174"/>
      <c r="AOU42" s="174"/>
      <c r="AOV42" s="174"/>
      <c r="AOW42" s="174"/>
      <c r="AOX42" s="174"/>
      <c r="AOY42" s="174"/>
      <c r="AOZ42" s="174"/>
      <c r="APA42" s="174"/>
      <c r="APB42" s="174"/>
      <c r="APC42" s="174"/>
      <c r="APD42" s="174"/>
      <c r="APE42" s="174"/>
      <c r="APF42" s="174"/>
      <c r="APG42" s="174"/>
      <c r="APH42" s="174"/>
      <c r="API42" s="174"/>
      <c r="APJ42" s="174"/>
      <c r="APK42" s="174"/>
      <c r="APL42" s="174"/>
      <c r="APM42" s="174"/>
      <c r="APN42" s="174"/>
      <c r="APO42" s="174"/>
      <c r="APP42" s="174"/>
      <c r="APQ42" s="174"/>
      <c r="APR42" s="174"/>
      <c r="APS42" s="174"/>
      <c r="APT42" s="174"/>
      <c r="APU42" s="174"/>
      <c r="APV42" s="174"/>
      <c r="APW42" s="174"/>
      <c r="APX42" s="174"/>
      <c r="APY42" s="174"/>
      <c r="APZ42" s="174"/>
      <c r="AQA42" s="174"/>
      <c r="AQB42" s="174"/>
      <c r="AQC42" s="174"/>
      <c r="AQD42" s="174"/>
      <c r="AQE42" s="174"/>
      <c r="AQF42" s="174"/>
      <c r="AQG42" s="174"/>
      <c r="AQH42" s="174"/>
      <c r="AQI42" s="174"/>
      <c r="AQJ42" s="174"/>
      <c r="AQK42" s="174"/>
      <c r="AQL42" s="174"/>
      <c r="AQM42" s="174"/>
      <c r="AQN42" s="174"/>
      <c r="AQO42" s="174"/>
      <c r="AQP42" s="174"/>
      <c r="AQQ42" s="174"/>
      <c r="AQR42" s="174"/>
      <c r="AQS42" s="174"/>
      <c r="AQT42" s="174"/>
      <c r="AQU42" s="174"/>
      <c r="AQV42" s="174"/>
      <c r="AQW42" s="174"/>
      <c r="AQX42" s="174"/>
      <c r="AQY42" s="174"/>
      <c r="AQZ42" s="174"/>
      <c r="ARA42" s="174"/>
      <c r="ARB42" s="174"/>
      <c r="ARC42" s="174"/>
      <c r="ARD42" s="174"/>
      <c r="ARE42" s="174"/>
      <c r="ARF42" s="174"/>
      <c r="ARG42" s="174"/>
      <c r="ARH42" s="174"/>
      <c r="ARI42" s="174"/>
      <c r="ARJ42" s="174"/>
      <c r="ARK42" s="174"/>
      <c r="ARL42" s="174"/>
      <c r="ARM42" s="174"/>
      <c r="ARN42" s="174"/>
      <c r="ARO42" s="174"/>
      <c r="ARP42" s="174"/>
      <c r="ARQ42" s="174"/>
      <c r="ARR42" s="174"/>
      <c r="ARS42" s="174"/>
      <c r="ART42" s="174"/>
      <c r="ARU42" s="174"/>
      <c r="ARV42" s="174"/>
      <c r="ARW42" s="174"/>
      <c r="ARX42" s="174"/>
      <c r="ARY42" s="174"/>
      <c r="ARZ42" s="174"/>
      <c r="ASA42" s="174"/>
      <c r="ASB42" s="174"/>
      <c r="ASC42" s="174"/>
      <c r="ASD42" s="174"/>
      <c r="ASE42" s="174"/>
      <c r="ASF42" s="174"/>
      <c r="ASG42" s="174"/>
      <c r="ASH42" s="174"/>
      <c r="ASI42" s="174"/>
      <c r="ASJ42" s="174"/>
      <c r="ASK42" s="174"/>
      <c r="ASL42" s="174"/>
      <c r="ASM42" s="174"/>
      <c r="ASN42" s="174"/>
      <c r="ASO42" s="174"/>
      <c r="ASP42" s="174"/>
      <c r="ASQ42" s="174"/>
      <c r="ASR42" s="174"/>
      <c r="ASS42" s="174"/>
      <c r="AST42" s="174"/>
      <c r="ASU42" s="174"/>
      <c r="ASV42" s="174"/>
      <c r="ASW42" s="174"/>
      <c r="ASX42" s="174"/>
      <c r="ASY42" s="174"/>
      <c r="ASZ42" s="174"/>
      <c r="ATA42" s="174"/>
      <c r="ATB42" s="174"/>
      <c r="ATC42" s="174"/>
      <c r="ATD42" s="174"/>
      <c r="ATE42" s="174"/>
      <c r="ATF42" s="174"/>
      <c r="ATG42" s="174"/>
      <c r="ATH42" s="174"/>
      <c r="ATI42" s="174"/>
      <c r="ATJ42" s="174"/>
      <c r="ATK42" s="174"/>
      <c r="ATL42" s="174"/>
      <c r="ATM42" s="174"/>
      <c r="ATN42" s="174"/>
      <c r="ATO42" s="174"/>
      <c r="ATP42" s="174"/>
      <c r="ATQ42" s="174"/>
      <c r="ATR42" s="174"/>
      <c r="ATS42" s="174"/>
      <c r="ATT42" s="174"/>
      <c r="ATU42" s="174"/>
      <c r="ATV42" s="174"/>
      <c r="ATW42" s="174"/>
      <c r="ATX42" s="174"/>
      <c r="ATY42" s="174"/>
      <c r="ATZ42" s="174"/>
      <c r="AUA42" s="174"/>
      <c r="AUB42" s="174"/>
      <c r="AUC42" s="174"/>
      <c r="AUD42" s="174"/>
      <c r="AUE42" s="174"/>
      <c r="AUF42" s="174"/>
      <c r="AUG42" s="174"/>
      <c r="AUH42" s="174"/>
      <c r="AUI42" s="174"/>
      <c r="AUJ42" s="174"/>
      <c r="AUK42" s="174"/>
      <c r="AUL42" s="174"/>
      <c r="AUM42" s="174"/>
      <c r="AUN42" s="174"/>
      <c r="AUO42" s="174"/>
      <c r="AUP42" s="174"/>
      <c r="AUQ42" s="174"/>
      <c r="AUR42" s="174"/>
      <c r="AUS42" s="174"/>
      <c r="AUT42" s="174"/>
      <c r="AUU42" s="174"/>
      <c r="AUV42" s="174"/>
      <c r="AUW42" s="174"/>
      <c r="AUX42" s="174"/>
      <c r="AUY42" s="174"/>
      <c r="AUZ42" s="174"/>
      <c r="AVA42" s="174"/>
      <c r="AVB42" s="174"/>
      <c r="AVC42" s="174"/>
      <c r="AVD42" s="174"/>
      <c r="AVE42" s="174"/>
      <c r="AVF42" s="174"/>
      <c r="AVG42" s="174"/>
      <c r="AVH42" s="174"/>
      <c r="AVI42" s="174"/>
      <c r="AVJ42" s="174"/>
      <c r="AVK42" s="174"/>
      <c r="AVL42" s="174"/>
      <c r="AVM42" s="174"/>
      <c r="AVN42" s="174"/>
      <c r="AVO42" s="174"/>
      <c r="AVP42" s="174"/>
      <c r="AVQ42" s="174"/>
      <c r="AVR42" s="174"/>
      <c r="AVS42" s="174"/>
      <c r="AVT42" s="174"/>
      <c r="AVU42" s="174"/>
      <c r="AVV42" s="174"/>
      <c r="AVW42" s="174"/>
      <c r="AVX42" s="174"/>
      <c r="AVY42" s="174"/>
      <c r="AVZ42" s="174"/>
      <c r="AWA42" s="174"/>
      <c r="AWB42" s="174"/>
      <c r="AWC42" s="174"/>
      <c r="AWD42" s="174"/>
      <c r="AWE42" s="174"/>
      <c r="AWF42" s="174"/>
      <c r="AWG42" s="174"/>
      <c r="AWH42" s="174"/>
      <c r="AWI42" s="174"/>
      <c r="AWJ42" s="174"/>
      <c r="AWK42" s="174"/>
      <c r="AWL42" s="174"/>
      <c r="AWM42" s="174"/>
      <c r="AWN42" s="174"/>
      <c r="AWO42" s="174"/>
      <c r="AWP42" s="174"/>
      <c r="AWQ42" s="174"/>
      <c r="AWR42" s="174"/>
      <c r="AWS42" s="174"/>
      <c r="AWT42" s="174"/>
      <c r="AWU42" s="174"/>
      <c r="AWV42" s="174"/>
      <c r="AWW42" s="174"/>
      <c r="AWX42" s="174"/>
      <c r="AWY42" s="174"/>
      <c r="AWZ42" s="174"/>
      <c r="AXA42" s="174"/>
      <c r="AXB42" s="174"/>
      <c r="AXC42" s="174"/>
      <c r="AXD42" s="174"/>
      <c r="AXE42" s="174"/>
      <c r="AXF42" s="174"/>
      <c r="AXG42" s="174"/>
      <c r="AXH42" s="174"/>
      <c r="AXI42" s="174"/>
      <c r="AXJ42" s="174"/>
      <c r="AXK42" s="174"/>
      <c r="AXL42" s="174"/>
      <c r="AXM42" s="174"/>
      <c r="AXN42" s="174"/>
      <c r="AXO42" s="174"/>
      <c r="AXP42" s="174"/>
      <c r="AXQ42" s="174"/>
      <c r="AXR42" s="174"/>
      <c r="AXS42" s="174"/>
      <c r="AXT42" s="174"/>
      <c r="AXU42" s="174"/>
      <c r="AXV42" s="174"/>
      <c r="AXW42" s="174"/>
      <c r="AXX42" s="174"/>
      <c r="AXY42" s="174"/>
      <c r="AXZ42" s="174"/>
      <c r="AYA42" s="174"/>
      <c r="AYB42" s="174"/>
      <c r="AYC42" s="174"/>
      <c r="AYD42" s="174"/>
      <c r="AYE42" s="174"/>
      <c r="AYF42" s="174"/>
      <c r="AYG42" s="174"/>
      <c r="AYH42" s="174"/>
      <c r="AYI42" s="174"/>
      <c r="AYJ42" s="174"/>
      <c r="AYK42" s="174"/>
      <c r="AYL42" s="174"/>
      <c r="AYM42" s="174"/>
      <c r="AYN42" s="174"/>
      <c r="AYO42" s="174"/>
      <c r="AYP42" s="174"/>
      <c r="AYQ42" s="174"/>
      <c r="AYR42" s="174"/>
      <c r="AYS42" s="174"/>
      <c r="AYT42" s="174"/>
      <c r="AYU42" s="174"/>
      <c r="AYV42" s="174"/>
      <c r="AYW42" s="174"/>
      <c r="AYX42" s="174"/>
      <c r="AYY42" s="174"/>
      <c r="AYZ42" s="174"/>
      <c r="AZA42" s="174"/>
      <c r="AZB42" s="174"/>
      <c r="AZC42" s="174"/>
      <c r="AZD42" s="174"/>
      <c r="AZE42" s="174"/>
      <c r="AZF42" s="174"/>
      <c r="AZG42" s="174"/>
      <c r="AZH42" s="174"/>
      <c r="AZI42" s="174"/>
      <c r="AZJ42" s="174"/>
      <c r="AZK42" s="174"/>
      <c r="AZL42" s="174"/>
      <c r="AZM42" s="174"/>
      <c r="AZN42" s="174"/>
      <c r="AZO42" s="174"/>
      <c r="AZP42" s="174"/>
      <c r="AZQ42" s="174"/>
      <c r="AZR42" s="174"/>
      <c r="AZS42" s="174"/>
      <c r="AZT42" s="174"/>
      <c r="AZU42" s="174"/>
      <c r="AZV42" s="174"/>
      <c r="AZW42" s="174"/>
      <c r="AZX42" s="174"/>
      <c r="AZY42" s="174"/>
      <c r="AZZ42" s="174"/>
      <c r="BAA42" s="174"/>
      <c r="BAB42" s="174"/>
      <c r="BAC42" s="174"/>
      <c r="BAD42" s="174"/>
      <c r="BAE42" s="174"/>
      <c r="BAF42" s="174"/>
      <c r="BAG42" s="174"/>
      <c r="BAH42" s="174"/>
      <c r="BAI42" s="174"/>
      <c r="BAJ42" s="174"/>
      <c r="BAK42" s="174"/>
      <c r="BAL42" s="174"/>
      <c r="BAM42" s="174"/>
      <c r="BAN42" s="174"/>
      <c r="BAO42" s="174"/>
      <c r="BAP42" s="174"/>
      <c r="BAQ42" s="174"/>
      <c r="BAR42" s="174"/>
      <c r="BAS42" s="174"/>
      <c r="BAT42" s="174"/>
      <c r="BAU42" s="174"/>
      <c r="BAV42" s="174"/>
      <c r="BAW42" s="174"/>
      <c r="BAX42" s="174"/>
      <c r="BAY42" s="174"/>
      <c r="BAZ42" s="174"/>
      <c r="BBA42" s="174"/>
      <c r="BBB42" s="174"/>
      <c r="BBC42" s="174"/>
      <c r="BBD42" s="174"/>
      <c r="BBE42" s="174"/>
      <c r="BBF42" s="174"/>
      <c r="BBG42" s="174"/>
      <c r="BBH42" s="174"/>
      <c r="BBI42" s="174"/>
      <c r="BBJ42" s="174"/>
      <c r="BBK42" s="174"/>
      <c r="BBL42" s="174"/>
      <c r="BBM42" s="174"/>
      <c r="BBN42" s="174"/>
      <c r="BBO42" s="174"/>
      <c r="BBP42" s="174"/>
      <c r="BBQ42" s="174"/>
      <c r="BBR42" s="174"/>
      <c r="BBS42" s="174"/>
      <c r="BBT42" s="174"/>
      <c r="BBU42" s="174"/>
      <c r="BBV42" s="174"/>
      <c r="BBW42" s="174"/>
      <c r="BBX42" s="174"/>
      <c r="BBY42" s="174"/>
      <c r="BBZ42" s="174"/>
      <c r="BCA42" s="174"/>
      <c r="BCB42" s="174"/>
      <c r="BCC42" s="174"/>
      <c r="BCD42" s="174"/>
      <c r="BCE42" s="174"/>
      <c r="BCF42" s="174"/>
      <c r="BCG42" s="174"/>
      <c r="BCH42" s="174"/>
      <c r="BCI42" s="174"/>
      <c r="BCJ42" s="174"/>
      <c r="BCK42" s="174"/>
      <c r="BCL42" s="174"/>
      <c r="BCM42" s="174"/>
      <c r="BCN42" s="174"/>
      <c r="BCO42" s="174"/>
      <c r="BCP42" s="174"/>
      <c r="BCQ42" s="174"/>
      <c r="BCR42" s="174"/>
      <c r="BCS42" s="174"/>
      <c r="BCT42" s="174"/>
      <c r="BCU42" s="174"/>
      <c r="BCV42" s="174"/>
      <c r="BCW42" s="174"/>
      <c r="BCX42" s="174"/>
      <c r="BCY42" s="174"/>
      <c r="BCZ42" s="174"/>
      <c r="BDA42" s="174"/>
      <c r="BDB42" s="174"/>
      <c r="BDC42" s="174"/>
      <c r="BDD42" s="174"/>
      <c r="BDE42" s="174"/>
      <c r="BDF42" s="174"/>
      <c r="BDG42" s="174"/>
      <c r="BDH42" s="174"/>
      <c r="BDI42" s="174"/>
      <c r="BDJ42" s="174"/>
      <c r="BDK42" s="174"/>
      <c r="BDL42" s="174"/>
      <c r="BDM42" s="174"/>
      <c r="BDN42" s="174"/>
      <c r="BDO42" s="174"/>
      <c r="BDP42" s="174"/>
      <c r="BDQ42" s="174"/>
      <c r="BDR42" s="174"/>
      <c r="BDS42" s="174"/>
      <c r="BDT42" s="174"/>
      <c r="BDU42" s="174"/>
      <c r="BDV42" s="174"/>
      <c r="BDW42" s="174"/>
      <c r="BDX42" s="174"/>
      <c r="BDY42" s="174"/>
      <c r="BDZ42" s="174"/>
      <c r="BEA42" s="174"/>
      <c r="BEB42" s="174"/>
      <c r="BEC42" s="174"/>
      <c r="BED42" s="174"/>
      <c r="BEE42" s="174"/>
      <c r="BEF42" s="174"/>
      <c r="BEG42" s="174"/>
      <c r="BEH42" s="174"/>
      <c r="BEI42" s="174"/>
      <c r="BEJ42" s="174"/>
      <c r="BEK42" s="174"/>
      <c r="BEL42" s="174"/>
      <c r="BEM42" s="174"/>
      <c r="BEN42" s="174"/>
      <c r="BEO42" s="174"/>
      <c r="BEP42" s="174"/>
      <c r="BEQ42" s="174"/>
      <c r="BER42" s="174"/>
      <c r="BES42" s="174"/>
      <c r="BET42" s="174"/>
      <c r="BEU42" s="174"/>
      <c r="BEV42" s="174"/>
      <c r="BEW42" s="174"/>
      <c r="BEX42" s="174"/>
      <c r="BEY42" s="174"/>
      <c r="BEZ42" s="174"/>
      <c r="BFA42" s="174"/>
      <c r="BFB42" s="174"/>
      <c r="BFC42" s="174"/>
      <c r="BFD42" s="174"/>
      <c r="BFE42" s="174"/>
      <c r="BFF42" s="174"/>
      <c r="BFG42" s="174"/>
      <c r="BFH42" s="174"/>
      <c r="BFI42" s="174"/>
      <c r="BFJ42" s="174"/>
      <c r="BFK42" s="174"/>
      <c r="BFL42" s="174"/>
      <c r="BFM42" s="174"/>
      <c r="BFN42" s="174"/>
      <c r="BFO42" s="174"/>
      <c r="BFP42" s="174"/>
      <c r="BFQ42" s="174"/>
      <c r="BFR42" s="174"/>
      <c r="BFS42" s="174"/>
      <c r="BFT42" s="174"/>
      <c r="BFU42" s="174"/>
      <c r="BFV42" s="174"/>
      <c r="BFW42" s="174"/>
      <c r="BFX42" s="174"/>
      <c r="BFY42" s="174"/>
      <c r="BFZ42" s="174"/>
      <c r="BGA42" s="174"/>
      <c r="BGB42" s="174"/>
      <c r="BGC42" s="174"/>
      <c r="BGD42" s="174"/>
      <c r="BGE42" s="174"/>
      <c r="BGF42" s="174"/>
      <c r="BGG42" s="174"/>
      <c r="BGH42" s="174"/>
      <c r="BGI42" s="174"/>
      <c r="BGJ42" s="174"/>
      <c r="BGK42" s="174"/>
      <c r="BGL42" s="174"/>
      <c r="BGM42" s="174"/>
      <c r="BGN42" s="174"/>
      <c r="BGO42" s="174"/>
      <c r="BGP42" s="174"/>
      <c r="BGQ42" s="174"/>
      <c r="BGR42" s="174"/>
      <c r="BGS42" s="174"/>
      <c r="BGT42" s="174"/>
      <c r="BGU42" s="174"/>
      <c r="BGV42" s="174"/>
      <c r="BGW42" s="174"/>
      <c r="BGX42" s="174"/>
      <c r="BGY42" s="174"/>
      <c r="BGZ42" s="174"/>
      <c r="BHA42" s="174"/>
      <c r="BHB42" s="174"/>
      <c r="BHC42" s="174"/>
      <c r="BHD42" s="174"/>
      <c r="BHE42" s="174"/>
      <c r="BHF42" s="174"/>
      <c r="BHG42" s="174"/>
      <c r="BHH42" s="174"/>
      <c r="BHI42" s="174"/>
      <c r="BHJ42" s="174"/>
      <c r="BHK42" s="174"/>
      <c r="BHL42" s="174"/>
      <c r="BHM42" s="174"/>
      <c r="BHN42" s="174"/>
      <c r="BHO42" s="174"/>
      <c r="BHP42" s="174"/>
      <c r="BHQ42" s="174"/>
      <c r="BHR42" s="174"/>
      <c r="BHS42" s="174"/>
      <c r="BHT42" s="174"/>
      <c r="BHU42" s="174"/>
      <c r="BHV42" s="174"/>
      <c r="BHW42" s="174"/>
      <c r="BHX42" s="174"/>
      <c r="BHY42" s="174"/>
      <c r="BHZ42" s="174"/>
      <c r="BIA42" s="174"/>
      <c r="BIB42" s="174"/>
      <c r="BIC42" s="174"/>
      <c r="BID42" s="174"/>
      <c r="BIE42" s="174"/>
      <c r="BIF42" s="174"/>
      <c r="BIG42" s="174"/>
      <c r="BIH42" s="174"/>
      <c r="BII42" s="174"/>
      <c r="BIJ42" s="174"/>
      <c r="BIK42" s="174"/>
      <c r="BIL42" s="174"/>
      <c r="BIM42" s="174"/>
      <c r="BIN42" s="174"/>
      <c r="BIO42" s="174"/>
      <c r="BIP42" s="174"/>
      <c r="BIQ42" s="174"/>
      <c r="BIR42" s="174"/>
      <c r="BIS42" s="174"/>
      <c r="BIT42" s="174"/>
      <c r="BIU42" s="174"/>
      <c r="BIV42" s="174"/>
      <c r="BIW42" s="174"/>
      <c r="BIX42" s="174"/>
      <c r="BIY42" s="174"/>
      <c r="BIZ42" s="174"/>
      <c r="BJA42" s="174"/>
      <c r="BJB42" s="174"/>
      <c r="BJC42" s="174"/>
      <c r="BJD42" s="174"/>
      <c r="BJE42" s="174"/>
      <c r="BJF42" s="174"/>
      <c r="BJG42" s="174"/>
      <c r="BJH42" s="174"/>
      <c r="BJI42" s="174"/>
      <c r="BJJ42" s="174"/>
      <c r="BJK42" s="174"/>
      <c r="BJL42" s="174"/>
      <c r="BJM42" s="174"/>
      <c r="BJN42" s="174"/>
      <c r="BJO42" s="174"/>
      <c r="BJP42" s="174"/>
      <c r="BJQ42" s="174"/>
      <c r="BJR42" s="174"/>
      <c r="BJS42" s="174"/>
      <c r="BJT42" s="174"/>
      <c r="BJU42" s="174"/>
      <c r="BJV42" s="174"/>
      <c r="BJW42" s="174"/>
      <c r="BJX42" s="174"/>
      <c r="BJY42" s="174"/>
      <c r="BJZ42" s="174"/>
      <c r="BKA42" s="174"/>
      <c r="BKB42" s="174"/>
      <c r="BKC42" s="174"/>
      <c r="BKD42" s="174"/>
      <c r="BKE42" s="174"/>
      <c r="BKF42" s="174"/>
      <c r="BKG42" s="174"/>
      <c r="BKH42" s="174"/>
      <c r="BKI42" s="174"/>
      <c r="BKJ42" s="174"/>
      <c r="BKK42" s="174"/>
      <c r="BKL42" s="174"/>
      <c r="BKM42" s="174"/>
      <c r="BKN42" s="174"/>
      <c r="BKO42" s="174"/>
      <c r="BKP42" s="174"/>
      <c r="BKQ42" s="174"/>
      <c r="BKR42" s="174"/>
      <c r="BKS42" s="174"/>
      <c r="BKT42" s="174"/>
      <c r="BKU42" s="174"/>
      <c r="BKV42" s="174"/>
      <c r="BKW42" s="174"/>
      <c r="BKX42" s="174"/>
      <c r="BKY42" s="174"/>
      <c r="BKZ42" s="174"/>
      <c r="BLA42" s="174"/>
      <c r="BLB42" s="174"/>
      <c r="BLC42" s="174"/>
      <c r="BLD42" s="174"/>
      <c r="BLE42" s="174"/>
      <c r="BLF42" s="174"/>
      <c r="BLG42" s="174"/>
      <c r="BLH42" s="174"/>
      <c r="BLI42" s="174"/>
      <c r="BLJ42" s="174"/>
      <c r="BLK42" s="174"/>
      <c r="BLL42" s="174"/>
      <c r="BLM42" s="174"/>
      <c r="BLN42" s="174"/>
      <c r="BLO42" s="174"/>
      <c r="BLP42" s="174"/>
      <c r="BLQ42" s="174"/>
      <c r="BLR42" s="174"/>
      <c r="BLS42" s="174"/>
      <c r="BLT42" s="174"/>
      <c r="BLU42" s="174"/>
      <c r="BLV42" s="174"/>
      <c r="BLW42" s="174"/>
      <c r="BLX42" s="174"/>
      <c r="BLY42" s="174"/>
      <c r="BLZ42" s="174"/>
      <c r="BMA42" s="174"/>
      <c r="BMB42" s="174"/>
      <c r="BMC42" s="174"/>
      <c r="BMD42" s="174"/>
      <c r="BME42" s="174"/>
      <c r="BMF42" s="174"/>
      <c r="BMG42" s="174"/>
      <c r="BMH42" s="174"/>
      <c r="BMI42" s="174"/>
      <c r="BMJ42" s="174"/>
      <c r="BMK42" s="174"/>
      <c r="BML42" s="174"/>
      <c r="BMM42" s="174"/>
      <c r="BMN42" s="174"/>
      <c r="BMO42" s="174"/>
      <c r="BMP42" s="174"/>
      <c r="BMQ42" s="174"/>
      <c r="BMR42" s="174"/>
      <c r="BMS42" s="174"/>
      <c r="BMT42" s="174"/>
      <c r="BMU42" s="174"/>
      <c r="BMV42" s="174"/>
      <c r="BMW42" s="174"/>
      <c r="BMX42" s="174"/>
      <c r="BMY42" s="174"/>
      <c r="BMZ42" s="174"/>
      <c r="BNA42" s="174"/>
      <c r="BNB42" s="174"/>
      <c r="BNC42" s="174"/>
      <c r="BND42" s="174"/>
      <c r="BNE42" s="174"/>
      <c r="BNF42" s="174"/>
      <c r="BNG42" s="174"/>
      <c r="BNH42" s="174"/>
      <c r="BNI42" s="174"/>
      <c r="BNJ42" s="174"/>
      <c r="BNK42" s="174"/>
      <c r="BNL42" s="174"/>
      <c r="BNM42" s="174"/>
      <c r="BNN42" s="174"/>
      <c r="BNO42" s="174"/>
      <c r="BNP42" s="174"/>
      <c r="BNQ42" s="174"/>
      <c r="BNR42" s="174"/>
      <c r="BNS42" s="174"/>
      <c r="BNT42" s="174"/>
      <c r="BNU42" s="174"/>
      <c r="BNV42" s="174"/>
      <c r="BNW42" s="174"/>
      <c r="BNX42" s="174"/>
      <c r="BNY42" s="174"/>
      <c r="BNZ42" s="174"/>
      <c r="BOA42" s="174"/>
      <c r="BOB42" s="174"/>
      <c r="BOC42" s="174"/>
      <c r="BOD42" s="174"/>
      <c r="BOE42" s="174"/>
      <c r="BOF42" s="174"/>
      <c r="BOG42" s="174"/>
      <c r="BOH42" s="174"/>
      <c r="BOI42" s="174"/>
      <c r="BOJ42" s="174"/>
      <c r="BOK42" s="174"/>
      <c r="BOL42" s="174"/>
      <c r="BOM42" s="174"/>
      <c r="BON42" s="174"/>
      <c r="BOO42" s="174"/>
      <c r="BOP42" s="174"/>
      <c r="BOQ42" s="174"/>
      <c r="BOR42" s="174"/>
      <c r="BOS42" s="174"/>
      <c r="BOT42" s="174"/>
      <c r="BOU42" s="174"/>
      <c r="BOV42" s="174"/>
      <c r="BOW42" s="174"/>
      <c r="BOX42" s="174"/>
      <c r="BOY42" s="174"/>
      <c r="BOZ42" s="174"/>
      <c r="BPA42" s="174"/>
      <c r="BPB42" s="174"/>
      <c r="BPC42" s="174"/>
      <c r="BPD42" s="174"/>
      <c r="BPE42" s="174"/>
      <c r="BPF42" s="174"/>
      <c r="BPG42" s="174"/>
      <c r="BPH42" s="174"/>
      <c r="BPI42" s="174"/>
      <c r="BPJ42" s="174"/>
      <c r="BPK42" s="174"/>
      <c r="BPL42" s="174"/>
      <c r="BPM42" s="174"/>
      <c r="BPN42" s="174"/>
      <c r="BPO42" s="174"/>
      <c r="BPP42" s="174"/>
      <c r="BPQ42" s="174"/>
      <c r="BPR42" s="174"/>
      <c r="BPS42" s="174"/>
      <c r="BPT42" s="174"/>
      <c r="BPU42" s="174"/>
      <c r="BPV42" s="174"/>
      <c r="BPW42" s="174"/>
      <c r="BPX42" s="174"/>
      <c r="BPY42" s="174"/>
      <c r="BPZ42" s="174"/>
      <c r="BQA42" s="174"/>
      <c r="BQB42" s="174"/>
      <c r="BQC42" s="174"/>
      <c r="BQD42" s="174"/>
      <c r="BQE42" s="174"/>
      <c r="BQF42" s="174"/>
      <c r="BQG42" s="174"/>
      <c r="BQH42" s="174"/>
      <c r="BQI42" s="174"/>
      <c r="BQJ42" s="174"/>
      <c r="BQK42" s="174"/>
      <c r="BQL42" s="174"/>
      <c r="BQM42" s="174"/>
      <c r="BQN42" s="174"/>
      <c r="BQO42" s="174"/>
      <c r="BQP42" s="174"/>
      <c r="BQQ42" s="174"/>
      <c r="BQR42" s="174"/>
      <c r="BQS42" s="174"/>
      <c r="BQT42" s="174"/>
      <c r="BQU42" s="174"/>
      <c r="BQV42" s="174"/>
      <c r="BQW42" s="174"/>
      <c r="BQX42" s="174"/>
      <c r="BQY42" s="174"/>
      <c r="BQZ42" s="174"/>
      <c r="BRA42" s="174"/>
      <c r="BRB42" s="174"/>
      <c r="BRC42" s="174"/>
      <c r="BRD42" s="174"/>
      <c r="BRE42" s="174"/>
      <c r="BRF42" s="174"/>
      <c r="BRG42" s="174"/>
      <c r="BRH42" s="174"/>
      <c r="BRI42" s="174"/>
      <c r="BRJ42" s="174"/>
      <c r="BRK42" s="174"/>
      <c r="BRL42" s="174"/>
      <c r="BRM42" s="174"/>
      <c r="BRN42" s="174"/>
      <c r="BRO42" s="174"/>
      <c r="BRP42" s="174"/>
      <c r="BRQ42" s="174"/>
      <c r="BRR42" s="174"/>
      <c r="BRS42" s="174"/>
      <c r="BRT42" s="174"/>
      <c r="BRU42" s="174"/>
      <c r="BRV42" s="174"/>
      <c r="BRW42" s="174"/>
      <c r="BRX42" s="174"/>
      <c r="BRY42" s="174"/>
      <c r="BRZ42" s="174"/>
      <c r="BSA42" s="174"/>
      <c r="BSB42" s="174"/>
      <c r="BSC42" s="174"/>
      <c r="BSD42" s="174"/>
      <c r="BSE42" s="174"/>
      <c r="BSF42" s="174"/>
      <c r="BSG42" s="174"/>
      <c r="BSH42" s="174"/>
      <c r="BSI42" s="174"/>
      <c r="BSJ42" s="174"/>
      <c r="BSK42" s="174"/>
      <c r="BSL42" s="174"/>
      <c r="BSM42" s="174"/>
      <c r="BSN42" s="174"/>
      <c r="BSO42" s="174"/>
      <c r="BSP42" s="174"/>
      <c r="BSQ42" s="174"/>
      <c r="BSR42" s="174"/>
      <c r="BSS42" s="174"/>
      <c r="BST42" s="174"/>
      <c r="BSU42" s="174"/>
      <c r="BSV42" s="174"/>
      <c r="BSW42" s="174"/>
      <c r="BSX42" s="174"/>
      <c r="BSY42" s="174"/>
      <c r="BSZ42" s="174"/>
      <c r="BTA42" s="174"/>
      <c r="BTB42" s="174"/>
      <c r="BTC42" s="174"/>
      <c r="BTD42" s="174"/>
      <c r="BTE42" s="174"/>
      <c r="BTF42" s="174"/>
      <c r="BTG42" s="174"/>
      <c r="BTH42" s="174"/>
      <c r="BTI42" s="174"/>
      <c r="BTJ42" s="174"/>
      <c r="BTK42" s="174"/>
      <c r="BTL42" s="174"/>
      <c r="BTM42" s="174"/>
      <c r="BTN42" s="174"/>
      <c r="BTO42" s="174"/>
      <c r="BTP42" s="174"/>
      <c r="BTQ42" s="174"/>
      <c r="BTR42" s="174"/>
      <c r="BTS42" s="174"/>
      <c r="BTT42" s="174"/>
      <c r="BTU42" s="174"/>
      <c r="BTV42" s="174"/>
      <c r="BTW42" s="174"/>
      <c r="BTX42" s="174"/>
      <c r="BTY42" s="174"/>
      <c r="BTZ42" s="174"/>
      <c r="BUA42" s="174"/>
      <c r="BUB42" s="174"/>
      <c r="BUC42" s="174"/>
      <c r="BUD42" s="174"/>
      <c r="BUE42" s="174"/>
      <c r="BUF42" s="174"/>
      <c r="BUG42" s="174"/>
      <c r="BUH42" s="174"/>
      <c r="BUI42" s="174"/>
      <c r="BUJ42" s="174"/>
      <c r="BUK42" s="174"/>
      <c r="BUL42" s="174"/>
      <c r="BUM42" s="174"/>
      <c r="BUN42" s="174"/>
      <c r="BUO42" s="174"/>
      <c r="BUP42" s="174"/>
      <c r="BUQ42" s="174"/>
      <c r="BUR42" s="174"/>
      <c r="BUS42" s="174"/>
      <c r="BUT42" s="174"/>
      <c r="BUU42" s="174"/>
      <c r="BUV42" s="174"/>
      <c r="BUW42" s="174"/>
      <c r="BUX42" s="174"/>
      <c r="BUY42" s="174"/>
      <c r="BUZ42" s="174"/>
      <c r="BVA42" s="174"/>
      <c r="BVB42" s="174"/>
      <c r="BVC42" s="174"/>
      <c r="BVD42" s="174"/>
      <c r="BVE42" s="174"/>
      <c r="BVF42" s="174"/>
      <c r="BVG42" s="174"/>
      <c r="BVH42" s="174"/>
      <c r="BVI42" s="174"/>
      <c r="BVJ42" s="174"/>
      <c r="BVK42" s="174"/>
      <c r="BVL42" s="174"/>
      <c r="BVM42" s="174"/>
      <c r="BVN42" s="174"/>
      <c r="BVO42" s="174"/>
      <c r="BVP42" s="174"/>
      <c r="BVQ42" s="174"/>
      <c r="BVR42" s="174"/>
      <c r="BVS42" s="174"/>
      <c r="BVT42" s="174"/>
      <c r="BVU42" s="174"/>
      <c r="BVV42" s="174"/>
      <c r="BVW42" s="174"/>
      <c r="BVX42" s="174"/>
      <c r="BVY42" s="174"/>
      <c r="BVZ42" s="174"/>
      <c r="BWA42" s="174"/>
      <c r="BWB42" s="174"/>
      <c r="BWC42" s="174"/>
      <c r="BWD42" s="174"/>
      <c r="BWE42" s="174"/>
      <c r="BWF42" s="174"/>
      <c r="BWG42" s="174"/>
      <c r="BWH42" s="174"/>
      <c r="BWI42" s="174"/>
      <c r="BWJ42" s="174"/>
      <c r="BWK42" s="174"/>
      <c r="BWL42" s="174"/>
      <c r="BWM42" s="174"/>
      <c r="BWN42" s="174"/>
      <c r="BWO42" s="174"/>
      <c r="BWP42" s="174"/>
      <c r="BWQ42" s="174"/>
      <c r="BWR42" s="174"/>
      <c r="BWS42" s="174"/>
      <c r="BWT42" s="174"/>
      <c r="BWU42" s="174"/>
      <c r="BWV42" s="174"/>
      <c r="BWW42" s="174"/>
      <c r="BWX42" s="174"/>
      <c r="BWY42" s="174"/>
      <c r="BWZ42" s="174"/>
      <c r="BXA42" s="174"/>
      <c r="BXB42" s="174"/>
      <c r="BXC42" s="174"/>
      <c r="BXD42" s="174"/>
      <c r="BXE42" s="174"/>
      <c r="BXF42" s="174"/>
      <c r="BXG42" s="174"/>
      <c r="BXH42" s="174"/>
      <c r="BXI42" s="174"/>
      <c r="BXJ42" s="174"/>
      <c r="BXK42" s="174"/>
      <c r="BXL42" s="174"/>
      <c r="BXM42" s="174"/>
      <c r="BXN42" s="174"/>
      <c r="BXO42" s="174"/>
      <c r="BXP42" s="174"/>
      <c r="BXQ42" s="174"/>
      <c r="BXR42" s="174"/>
      <c r="BXS42" s="174"/>
      <c r="BXT42" s="174"/>
      <c r="BXU42" s="174"/>
      <c r="BXV42" s="174"/>
      <c r="BXW42" s="174"/>
      <c r="BXX42" s="174"/>
      <c r="BXY42" s="174"/>
      <c r="BXZ42" s="174"/>
      <c r="BYA42" s="174"/>
      <c r="BYB42" s="174"/>
      <c r="BYC42" s="174"/>
      <c r="BYD42" s="174"/>
      <c r="BYE42" s="174"/>
      <c r="BYF42" s="174"/>
      <c r="BYG42" s="174"/>
      <c r="BYH42" s="174"/>
      <c r="BYI42" s="174"/>
      <c r="BYJ42" s="174"/>
      <c r="BYK42" s="174"/>
      <c r="BYL42" s="174"/>
      <c r="BYM42" s="174"/>
      <c r="BYN42" s="174"/>
      <c r="BYO42" s="174"/>
      <c r="BYP42" s="174"/>
      <c r="BYQ42" s="174"/>
      <c r="BYR42" s="174"/>
      <c r="BYS42" s="174"/>
      <c r="BYT42" s="174"/>
      <c r="BYU42" s="174"/>
      <c r="BYV42" s="174"/>
      <c r="BYW42" s="174"/>
      <c r="BYX42" s="174"/>
      <c r="BYY42" s="174"/>
      <c r="BYZ42" s="174"/>
      <c r="BZA42" s="174"/>
      <c r="BZB42" s="174"/>
      <c r="BZC42" s="174"/>
      <c r="BZD42" s="174"/>
      <c r="BZE42" s="174"/>
      <c r="BZF42" s="174"/>
      <c r="BZG42" s="174"/>
      <c r="BZH42" s="174"/>
      <c r="BZI42" s="174"/>
      <c r="BZJ42" s="174"/>
      <c r="BZK42" s="174"/>
      <c r="BZL42" s="174"/>
      <c r="BZM42" s="174"/>
      <c r="BZN42" s="174"/>
      <c r="BZO42" s="174"/>
      <c r="BZP42" s="174"/>
      <c r="BZQ42" s="174"/>
      <c r="BZR42" s="174"/>
      <c r="BZS42" s="174"/>
      <c r="BZT42" s="174"/>
      <c r="BZU42" s="174"/>
      <c r="BZV42" s="174"/>
      <c r="BZW42" s="174"/>
      <c r="BZX42" s="174"/>
      <c r="BZY42" s="174"/>
      <c r="BZZ42" s="174"/>
      <c r="CAA42" s="174"/>
      <c r="CAB42" s="174"/>
      <c r="CAC42" s="174"/>
      <c r="CAD42" s="174"/>
      <c r="CAE42" s="174"/>
      <c r="CAF42" s="174"/>
      <c r="CAG42" s="174"/>
      <c r="CAH42" s="174"/>
      <c r="CAI42" s="174"/>
      <c r="CAJ42" s="174"/>
      <c r="CAK42" s="174"/>
      <c r="CAL42" s="174"/>
      <c r="CAM42" s="174"/>
      <c r="CAN42" s="174"/>
      <c r="CAO42" s="174"/>
      <c r="CAP42" s="174"/>
      <c r="CAQ42" s="174"/>
      <c r="CAR42" s="174"/>
      <c r="CAS42" s="174"/>
      <c r="CAT42" s="174"/>
      <c r="CAU42" s="174"/>
      <c r="CAV42" s="174"/>
      <c r="CAW42" s="174"/>
      <c r="CAX42" s="174"/>
      <c r="CAY42" s="174"/>
      <c r="CAZ42" s="174"/>
      <c r="CBA42" s="174"/>
      <c r="CBB42" s="174"/>
      <c r="CBC42" s="174"/>
      <c r="CBD42" s="174"/>
      <c r="CBE42" s="174"/>
      <c r="CBF42" s="174"/>
      <c r="CBG42" s="174"/>
      <c r="CBH42" s="174"/>
      <c r="CBI42" s="174"/>
      <c r="CBJ42" s="174"/>
      <c r="CBK42" s="174"/>
      <c r="CBL42" s="174"/>
      <c r="CBM42" s="174"/>
      <c r="CBN42" s="174"/>
      <c r="CBO42" s="174"/>
      <c r="CBP42" s="174"/>
      <c r="CBQ42" s="174"/>
      <c r="CBR42" s="174"/>
      <c r="CBS42" s="174"/>
      <c r="CBT42" s="174"/>
      <c r="CBU42" s="174"/>
      <c r="CBV42" s="174"/>
      <c r="CBW42" s="174"/>
      <c r="CBX42" s="174"/>
      <c r="CBY42" s="174"/>
      <c r="CBZ42" s="174"/>
      <c r="CCA42" s="174"/>
      <c r="CCB42" s="174"/>
      <c r="CCC42" s="174"/>
      <c r="CCD42" s="174"/>
      <c r="CCE42" s="174"/>
      <c r="CCF42" s="174"/>
      <c r="CCG42" s="174"/>
      <c r="CCH42" s="174"/>
      <c r="CCI42" s="174"/>
      <c r="CCJ42" s="174"/>
      <c r="CCK42" s="174"/>
      <c r="CCL42" s="174"/>
      <c r="CCM42" s="174"/>
      <c r="CCN42" s="174"/>
      <c r="CCO42" s="174"/>
      <c r="CCP42" s="174"/>
      <c r="CCQ42" s="174"/>
      <c r="CCR42" s="174"/>
      <c r="CCS42" s="174"/>
      <c r="CCT42" s="174"/>
      <c r="CCU42" s="174"/>
      <c r="CCV42" s="174"/>
      <c r="CCW42" s="174"/>
      <c r="CCX42" s="174"/>
      <c r="CCY42" s="174"/>
      <c r="CCZ42" s="174"/>
      <c r="CDA42" s="174"/>
      <c r="CDB42" s="174"/>
      <c r="CDC42" s="174"/>
      <c r="CDD42" s="174"/>
      <c r="CDE42" s="174"/>
      <c r="CDF42" s="174"/>
      <c r="CDG42" s="174"/>
      <c r="CDH42" s="174"/>
      <c r="CDI42" s="174"/>
      <c r="CDJ42" s="174"/>
      <c r="CDK42" s="174"/>
      <c r="CDL42" s="174"/>
      <c r="CDM42" s="174"/>
      <c r="CDN42" s="174"/>
      <c r="CDO42" s="174"/>
      <c r="CDP42" s="174"/>
      <c r="CDQ42" s="174"/>
      <c r="CDR42" s="174"/>
      <c r="CDS42" s="174"/>
      <c r="CDT42" s="174"/>
      <c r="CDU42" s="174"/>
      <c r="CDV42" s="174"/>
      <c r="CDW42" s="174"/>
      <c r="CDX42" s="174"/>
      <c r="CDY42" s="174"/>
      <c r="CDZ42" s="174"/>
      <c r="CEA42" s="174"/>
      <c r="CEB42" s="174"/>
      <c r="CEC42" s="174"/>
      <c r="CED42" s="174"/>
      <c r="CEE42" s="174"/>
      <c r="CEF42" s="174"/>
      <c r="CEG42" s="174"/>
      <c r="CEH42" s="174"/>
      <c r="CEI42" s="174"/>
      <c r="CEJ42" s="174"/>
      <c r="CEK42" s="174"/>
      <c r="CEL42" s="174"/>
      <c r="CEM42" s="174"/>
      <c r="CEN42" s="174"/>
      <c r="CEO42" s="174"/>
      <c r="CEP42" s="174"/>
      <c r="CEQ42" s="174"/>
      <c r="CER42" s="174"/>
      <c r="CES42" s="174"/>
      <c r="CET42" s="174"/>
      <c r="CEU42" s="174"/>
      <c r="CEV42" s="174"/>
      <c r="CEW42" s="174"/>
      <c r="CEX42" s="174"/>
      <c r="CEY42" s="174"/>
      <c r="CEZ42" s="174"/>
      <c r="CFA42" s="174"/>
      <c r="CFB42" s="174"/>
      <c r="CFC42" s="174"/>
      <c r="CFD42" s="174"/>
      <c r="CFE42" s="174"/>
      <c r="CFF42" s="174"/>
      <c r="CFG42" s="174"/>
      <c r="CFH42" s="174"/>
      <c r="CFI42" s="174"/>
      <c r="CFJ42" s="174"/>
      <c r="CFK42" s="174"/>
      <c r="CFL42" s="174"/>
      <c r="CFM42" s="174"/>
      <c r="CFN42" s="174"/>
      <c r="CFO42" s="174"/>
      <c r="CFP42" s="174"/>
      <c r="CFQ42" s="174"/>
      <c r="CFR42" s="174"/>
      <c r="CFS42" s="174"/>
      <c r="CFT42" s="174"/>
      <c r="CFU42" s="174"/>
      <c r="CFV42" s="174"/>
      <c r="CFW42" s="174"/>
      <c r="CFX42" s="174"/>
      <c r="CFY42" s="174"/>
      <c r="CFZ42" s="174"/>
      <c r="CGA42" s="174"/>
      <c r="CGB42" s="174"/>
      <c r="CGC42" s="174"/>
      <c r="CGD42" s="174"/>
      <c r="CGE42" s="174"/>
      <c r="CGF42" s="174"/>
      <c r="CGG42" s="174"/>
      <c r="CGH42" s="174"/>
      <c r="CGI42" s="174"/>
      <c r="CGJ42" s="174"/>
      <c r="CGK42" s="174"/>
      <c r="CGL42" s="174"/>
      <c r="CGM42" s="174"/>
      <c r="CGN42" s="174"/>
      <c r="CGO42" s="174"/>
      <c r="CGP42" s="174"/>
      <c r="CGQ42" s="174"/>
      <c r="CGR42" s="174"/>
      <c r="CGS42" s="174"/>
      <c r="CGT42" s="174"/>
      <c r="CGU42" s="174"/>
      <c r="CGV42" s="174"/>
      <c r="CGW42" s="174"/>
      <c r="CGX42" s="174"/>
      <c r="CGY42" s="174"/>
      <c r="CGZ42" s="174"/>
      <c r="CHA42" s="174"/>
      <c r="CHB42" s="174"/>
      <c r="CHC42" s="174"/>
      <c r="CHD42" s="174"/>
      <c r="CHE42" s="174"/>
      <c r="CHF42" s="174"/>
      <c r="CHG42" s="174"/>
      <c r="CHH42" s="174"/>
      <c r="CHI42" s="174"/>
      <c r="CHJ42" s="174"/>
      <c r="CHK42" s="174"/>
      <c r="CHL42" s="174"/>
      <c r="CHM42" s="174"/>
      <c r="CHN42" s="174"/>
      <c r="CHO42" s="174"/>
      <c r="CHP42" s="174"/>
      <c r="CHQ42" s="174"/>
      <c r="CHR42" s="174"/>
      <c r="CHS42" s="174"/>
      <c r="CHT42" s="174"/>
      <c r="CHU42" s="174"/>
      <c r="CHV42" s="174"/>
      <c r="CHW42" s="174"/>
      <c r="CHX42" s="174"/>
      <c r="CHY42" s="174"/>
      <c r="CHZ42" s="174"/>
      <c r="CIA42" s="174"/>
      <c r="CIB42" s="174"/>
      <c r="CIC42" s="174"/>
      <c r="CID42" s="174"/>
      <c r="CIE42" s="174"/>
      <c r="CIF42" s="174"/>
      <c r="CIG42" s="174"/>
      <c r="CIH42" s="174"/>
      <c r="CII42" s="174"/>
      <c r="CIJ42" s="174"/>
      <c r="CIK42" s="174"/>
      <c r="CIL42" s="174"/>
      <c r="CIM42" s="174"/>
      <c r="CIN42" s="174"/>
      <c r="CIO42" s="174"/>
      <c r="CIP42" s="174"/>
      <c r="CIQ42" s="174"/>
      <c r="CIR42" s="174"/>
      <c r="CIS42" s="174"/>
      <c r="CIT42" s="174"/>
      <c r="CIU42" s="174"/>
      <c r="CIV42" s="174"/>
      <c r="CIW42" s="174"/>
      <c r="CIX42" s="174"/>
      <c r="CIY42" s="174"/>
      <c r="CIZ42" s="174"/>
      <c r="CJA42" s="174"/>
      <c r="CJB42" s="174"/>
      <c r="CJC42" s="174"/>
      <c r="CJD42" s="174"/>
      <c r="CJE42" s="174"/>
      <c r="CJF42" s="174"/>
      <c r="CJG42" s="174"/>
      <c r="CJH42" s="174"/>
      <c r="CJI42" s="174"/>
      <c r="CJJ42" s="174"/>
      <c r="CJK42" s="174"/>
      <c r="CJL42" s="174"/>
      <c r="CJM42" s="174"/>
      <c r="CJN42" s="174"/>
      <c r="CJO42" s="174"/>
      <c r="CJP42" s="174"/>
      <c r="CJQ42" s="174"/>
      <c r="CJR42" s="174"/>
      <c r="CJS42" s="174"/>
      <c r="CJT42" s="174"/>
      <c r="CJU42" s="174"/>
      <c r="CJV42" s="174"/>
      <c r="CJW42" s="174"/>
      <c r="CJX42" s="174"/>
      <c r="CJY42" s="174"/>
      <c r="CJZ42" s="174"/>
      <c r="CKA42" s="174"/>
      <c r="CKB42" s="174"/>
      <c r="CKC42" s="174"/>
      <c r="CKD42" s="174"/>
      <c r="CKE42" s="174"/>
      <c r="CKF42" s="174"/>
      <c r="CKG42" s="174"/>
      <c r="CKH42" s="174"/>
      <c r="CKI42" s="174"/>
      <c r="CKJ42" s="174"/>
      <c r="CKK42" s="174"/>
      <c r="CKL42" s="174"/>
      <c r="CKM42" s="174"/>
      <c r="CKN42" s="174"/>
      <c r="CKO42" s="174"/>
      <c r="CKP42" s="174"/>
      <c r="CKQ42" s="174"/>
      <c r="CKR42" s="174"/>
      <c r="CKS42" s="174"/>
      <c r="CKT42" s="174"/>
      <c r="CKU42" s="174"/>
      <c r="CKV42" s="174"/>
      <c r="CKW42" s="174"/>
      <c r="CKX42" s="174"/>
      <c r="CKY42" s="174"/>
      <c r="CKZ42" s="174"/>
      <c r="CLA42" s="174"/>
      <c r="CLB42" s="174"/>
      <c r="CLC42" s="174"/>
      <c r="CLD42" s="174"/>
      <c r="CLE42" s="174"/>
      <c r="CLF42" s="174"/>
      <c r="CLG42" s="174"/>
      <c r="CLH42" s="174"/>
      <c r="CLI42" s="174"/>
      <c r="CLJ42" s="174"/>
      <c r="CLK42" s="174"/>
      <c r="CLL42" s="174"/>
      <c r="CLM42" s="174"/>
      <c r="CLN42" s="174"/>
      <c r="CLO42" s="174"/>
      <c r="CLP42" s="174"/>
      <c r="CLQ42" s="174"/>
      <c r="CLR42" s="174"/>
      <c r="CLS42" s="174"/>
      <c r="CLT42" s="174"/>
      <c r="CLU42" s="174"/>
      <c r="CLV42" s="174"/>
      <c r="CLW42" s="174"/>
      <c r="CLX42" s="174"/>
      <c r="CLY42" s="174"/>
      <c r="CLZ42" s="174"/>
      <c r="CMA42" s="174"/>
      <c r="CMB42" s="174"/>
      <c r="CMC42" s="174"/>
      <c r="CMD42" s="174"/>
      <c r="CME42" s="174"/>
      <c r="CMF42" s="174"/>
      <c r="CMG42" s="174"/>
      <c r="CMH42" s="174"/>
      <c r="CMI42" s="174"/>
      <c r="CMJ42" s="174"/>
      <c r="CMK42" s="174"/>
      <c r="CML42" s="174"/>
      <c r="CMM42" s="174"/>
      <c r="CMN42" s="174"/>
      <c r="CMO42" s="174"/>
      <c r="CMP42" s="174"/>
      <c r="CMQ42" s="174"/>
      <c r="CMR42" s="174"/>
      <c r="CMS42" s="174"/>
      <c r="CMT42" s="174"/>
      <c r="CMU42" s="174"/>
      <c r="CMV42" s="174"/>
      <c r="CMW42" s="174"/>
      <c r="CMX42" s="174"/>
      <c r="CMY42" s="174"/>
      <c r="CMZ42" s="174"/>
      <c r="CNA42" s="174"/>
      <c r="CNB42" s="174"/>
      <c r="CNC42" s="174"/>
      <c r="CND42" s="174"/>
      <c r="CNE42" s="174"/>
      <c r="CNF42" s="174"/>
      <c r="CNG42" s="174"/>
      <c r="CNH42" s="174"/>
      <c r="CNI42" s="174"/>
      <c r="CNJ42" s="174"/>
      <c r="CNK42" s="174"/>
      <c r="CNL42" s="174"/>
      <c r="CNM42" s="174"/>
      <c r="CNN42" s="174"/>
      <c r="CNO42" s="174"/>
      <c r="CNP42" s="174"/>
      <c r="CNQ42" s="174"/>
      <c r="CNR42" s="174"/>
      <c r="CNS42" s="174"/>
      <c r="CNT42" s="174"/>
      <c r="CNU42" s="174"/>
      <c r="CNV42" s="174"/>
      <c r="CNW42" s="174"/>
      <c r="CNX42" s="174"/>
      <c r="CNY42" s="174"/>
      <c r="CNZ42" s="174"/>
      <c r="COA42" s="174"/>
      <c r="COB42" s="174"/>
      <c r="COC42" s="174"/>
      <c r="COD42" s="174"/>
      <c r="COE42" s="174"/>
      <c r="COF42" s="174"/>
      <c r="COG42" s="174"/>
      <c r="COH42" s="174"/>
      <c r="COI42" s="174"/>
      <c r="COJ42" s="174"/>
      <c r="COK42" s="174"/>
      <c r="COL42" s="174"/>
      <c r="COM42" s="174"/>
      <c r="CON42" s="174"/>
      <c r="COO42" s="174"/>
      <c r="COP42" s="174"/>
      <c r="COQ42" s="174"/>
      <c r="COR42" s="174"/>
      <c r="COS42" s="174"/>
      <c r="COT42" s="174"/>
      <c r="COU42" s="174"/>
      <c r="COV42" s="174"/>
      <c r="COW42" s="174"/>
      <c r="COX42" s="174"/>
      <c r="COY42" s="174"/>
      <c r="COZ42" s="174"/>
      <c r="CPA42" s="174"/>
      <c r="CPB42" s="174"/>
      <c r="CPC42" s="174"/>
      <c r="CPD42" s="174"/>
      <c r="CPE42" s="174"/>
      <c r="CPF42" s="174"/>
      <c r="CPG42" s="174"/>
      <c r="CPH42" s="174"/>
      <c r="CPI42" s="174"/>
      <c r="CPJ42" s="174"/>
      <c r="CPK42" s="174"/>
      <c r="CPL42" s="174"/>
      <c r="CPM42" s="174"/>
      <c r="CPN42" s="174"/>
      <c r="CPO42" s="174"/>
      <c r="CPP42" s="174"/>
      <c r="CPQ42" s="174"/>
      <c r="CPR42" s="174"/>
      <c r="CPS42" s="174"/>
      <c r="CPT42" s="174"/>
      <c r="CPU42" s="174"/>
      <c r="CPV42" s="174"/>
      <c r="CPW42" s="174"/>
      <c r="CPX42" s="174"/>
      <c r="CPY42" s="174"/>
      <c r="CPZ42" s="174"/>
      <c r="CQA42" s="174"/>
      <c r="CQB42" s="174"/>
      <c r="CQC42" s="174"/>
      <c r="CQD42" s="174"/>
      <c r="CQE42" s="174"/>
      <c r="CQF42" s="174"/>
      <c r="CQG42" s="174"/>
      <c r="CQH42" s="174"/>
      <c r="CQI42" s="174"/>
      <c r="CQJ42" s="174"/>
      <c r="CQK42" s="174"/>
      <c r="CQL42" s="174"/>
      <c r="CQM42" s="174"/>
      <c r="CQN42" s="174"/>
      <c r="CQO42" s="174"/>
      <c r="CQP42" s="174"/>
      <c r="CQQ42" s="174"/>
      <c r="CQR42" s="174"/>
      <c r="CQS42" s="174"/>
      <c r="CQT42" s="174"/>
      <c r="CQU42" s="174"/>
      <c r="CQV42" s="174"/>
      <c r="CQW42" s="174"/>
      <c r="CQX42" s="174"/>
      <c r="CQY42" s="174"/>
      <c r="CQZ42" s="174"/>
      <c r="CRA42" s="174"/>
      <c r="CRB42" s="174"/>
      <c r="CRC42" s="174"/>
      <c r="CRD42" s="174"/>
      <c r="CRE42" s="174"/>
      <c r="CRF42" s="174"/>
      <c r="CRG42" s="174"/>
      <c r="CRH42" s="174"/>
      <c r="CRI42" s="174"/>
      <c r="CRJ42" s="174"/>
      <c r="CRK42" s="174"/>
      <c r="CRL42" s="174"/>
      <c r="CRM42" s="174"/>
      <c r="CRN42" s="174"/>
      <c r="CRO42" s="174"/>
      <c r="CRP42" s="174"/>
      <c r="CRQ42" s="174"/>
      <c r="CRR42" s="174"/>
      <c r="CRS42" s="174"/>
      <c r="CRT42" s="174"/>
      <c r="CRU42" s="174"/>
      <c r="CRV42" s="174"/>
      <c r="CRW42" s="174"/>
      <c r="CRX42" s="174"/>
      <c r="CRY42" s="174"/>
      <c r="CRZ42" s="174"/>
      <c r="CSA42" s="174"/>
      <c r="CSB42" s="174"/>
      <c r="CSC42" s="174"/>
      <c r="CSD42" s="174"/>
      <c r="CSE42" s="174"/>
      <c r="CSF42" s="174"/>
      <c r="CSG42" s="174"/>
      <c r="CSH42" s="174"/>
      <c r="CSI42" s="174"/>
      <c r="CSJ42" s="174"/>
      <c r="CSK42" s="174"/>
      <c r="CSL42" s="174"/>
      <c r="CSM42" s="174"/>
      <c r="CSN42" s="174"/>
      <c r="CSO42" s="174"/>
      <c r="CSP42" s="174"/>
      <c r="CSQ42" s="174"/>
      <c r="CSR42" s="174"/>
      <c r="CSS42" s="174"/>
      <c r="CST42" s="174"/>
      <c r="CSU42" s="174"/>
      <c r="CSV42" s="174"/>
      <c r="CSW42" s="174"/>
      <c r="CSX42" s="174"/>
      <c r="CSY42" s="174"/>
      <c r="CSZ42" s="174"/>
      <c r="CTA42" s="174"/>
      <c r="CTB42" s="174"/>
      <c r="CTC42" s="174"/>
      <c r="CTD42" s="174"/>
      <c r="CTE42" s="174"/>
      <c r="CTF42" s="174"/>
      <c r="CTG42" s="174"/>
      <c r="CTH42" s="174"/>
      <c r="CTI42" s="174"/>
      <c r="CTJ42" s="174"/>
      <c r="CTK42" s="174"/>
      <c r="CTL42" s="174"/>
      <c r="CTM42" s="174"/>
      <c r="CTN42" s="174"/>
      <c r="CTO42" s="174"/>
      <c r="CTP42" s="174"/>
      <c r="CTQ42" s="174"/>
      <c r="CTR42" s="174"/>
      <c r="CTS42" s="174"/>
      <c r="CTT42" s="174"/>
      <c r="CTU42" s="174"/>
      <c r="CTV42" s="174"/>
      <c r="CTW42" s="174"/>
      <c r="CTX42" s="174"/>
      <c r="CTY42" s="174"/>
      <c r="CTZ42" s="174"/>
      <c r="CUA42" s="174"/>
      <c r="CUB42" s="174"/>
      <c r="CUC42" s="174"/>
      <c r="CUD42" s="174"/>
      <c r="CUE42" s="174"/>
      <c r="CUF42" s="174"/>
      <c r="CUG42" s="174"/>
      <c r="CUH42" s="174"/>
      <c r="CUI42" s="174"/>
      <c r="CUJ42" s="174"/>
      <c r="CUK42" s="174"/>
      <c r="CUL42" s="174"/>
      <c r="CUM42" s="174"/>
      <c r="CUN42" s="174"/>
      <c r="CUO42" s="174"/>
      <c r="CUP42" s="174"/>
      <c r="CUQ42" s="174"/>
      <c r="CUR42" s="174"/>
      <c r="CUS42" s="174"/>
      <c r="CUT42" s="174"/>
      <c r="CUU42" s="174"/>
      <c r="CUV42" s="174"/>
      <c r="CUW42" s="174"/>
      <c r="CUX42" s="174"/>
      <c r="CUY42" s="174"/>
      <c r="CUZ42" s="174"/>
      <c r="CVA42" s="174"/>
      <c r="CVB42" s="174"/>
      <c r="CVC42" s="174"/>
      <c r="CVD42" s="174"/>
      <c r="CVE42" s="174"/>
      <c r="CVF42" s="174"/>
      <c r="CVG42" s="174"/>
      <c r="CVH42" s="174"/>
      <c r="CVI42" s="174"/>
      <c r="CVJ42" s="174"/>
      <c r="CVK42" s="174"/>
      <c r="CVL42" s="174"/>
      <c r="CVM42" s="174"/>
      <c r="CVN42" s="174"/>
      <c r="CVO42" s="174"/>
      <c r="CVP42" s="174"/>
      <c r="CVQ42" s="174"/>
      <c r="CVR42" s="174"/>
      <c r="CVS42" s="174"/>
      <c r="CVT42" s="174"/>
      <c r="CVU42" s="174"/>
      <c r="CVV42" s="174"/>
      <c r="CVW42" s="174"/>
      <c r="CVX42" s="174"/>
      <c r="CVY42" s="174"/>
      <c r="CVZ42" s="174"/>
      <c r="CWA42" s="174"/>
      <c r="CWB42" s="174"/>
      <c r="CWC42" s="174"/>
      <c r="CWD42" s="174"/>
      <c r="CWE42" s="174"/>
      <c r="CWF42" s="174"/>
      <c r="CWG42" s="174"/>
      <c r="CWH42" s="174"/>
      <c r="CWI42" s="174"/>
      <c r="CWJ42" s="174"/>
      <c r="CWK42" s="174"/>
      <c r="CWL42" s="174"/>
      <c r="CWM42" s="174"/>
      <c r="CWN42" s="174"/>
      <c r="CWO42" s="174"/>
      <c r="CWP42" s="174"/>
      <c r="CWQ42" s="174"/>
      <c r="CWR42" s="174"/>
      <c r="CWS42" s="174"/>
      <c r="CWT42" s="174"/>
      <c r="CWU42" s="174"/>
      <c r="CWV42" s="174"/>
      <c r="CWW42" s="174"/>
      <c r="CWX42" s="174"/>
      <c r="CWY42" s="174"/>
      <c r="CWZ42" s="174"/>
      <c r="CXA42" s="174"/>
      <c r="CXB42" s="174"/>
      <c r="CXC42" s="174"/>
      <c r="CXD42" s="174"/>
      <c r="CXE42" s="174"/>
      <c r="CXF42" s="174"/>
      <c r="CXG42" s="174"/>
      <c r="CXH42" s="174"/>
      <c r="CXI42" s="174"/>
      <c r="CXJ42" s="174"/>
      <c r="CXK42" s="174"/>
      <c r="CXL42" s="174"/>
      <c r="CXM42" s="174"/>
      <c r="CXN42" s="174"/>
      <c r="CXO42" s="174"/>
      <c r="CXP42" s="174"/>
      <c r="CXQ42" s="174"/>
      <c r="CXR42" s="174"/>
      <c r="CXS42" s="174"/>
      <c r="CXT42" s="174"/>
      <c r="CXU42" s="174"/>
      <c r="CXV42" s="174"/>
      <c r="CXW42" s="174"/>
      <c r="CXX42" s="174"/>
      <c r="CXY42" s="174"/>
      <c r="CXZ42" s="174"/>
      <c r="CYA42" s="174"/>
      <c r="CYB42" s="174"/>
      <c r="CYC42" s="174"/>
      <c r="CYD42" s="174"/>
      <c r="CYE42" s="174"/>
      <c r="CYF42" s="174"/>
      <c r="CYG42" s="174"/>
      <c r="CYH42" s="174"/>
      <c r="CYI42" s="174"/>
      <c r="CYJ42" s="174"/>
      <c r="CYK42" s="174"/>
      <c r="CYL42" s="174"/>
      <c r="CYM42" s="174"/>
      <c r="CYN42" s="174"/>
      <c r="CYO42" s="174"/>
      <c r="CYP42" s="174"/>
      <c r="CYQ42" s="174"/>
      <c r="CYR42" s="174"/>
      <c r="CYS42" s="174"/>
      <c r="CYT42" s="174"/>
      <c r="CYU42" s="174"/>
      <c r="CYV42" s="174"/>
      <c r="CYW42" s="174"/>
      <c r="CYX42" s="174"/>
      <c r="CYY42" s="174"/>
      <c r="CYZ42" s="174"/>
      <c r="CZA42" s="174"/>
      <c r="CZB42" s="174"/>
      <c r="CZC42" s="174"/>
      <c r="CZD42" s="174"/>
      <c r="CZE42" s="174"/>
      <c r="CZF42" s="174"/>
      <c r="CZG42" s="174"/>
      <c r="CZH42" s="174"/>
      <c r="CZI42" s="174"/>
      <c r="CZJ42" s="174"/>
      <c r="CZK42" s="174"/>
      <c r="CZL42" s="174"/>
      <c r="CZM42" s="174"/>
      <c r="CZN42" s="174"/>
      <c r="CZO42" s="174"/>
      <c r="CZP42" s="174"/>
      <c r="CZQ42" s="174"/>
      <c r="CZR42" s="174"/>
      <c r="CZS42" s="174"/>
      <c r="CZT42" s="174"/>
      <c r="CZU42" s="174"/>
      <c r="CZV42" s="174"/>
      <c r="CZW42" s="174"/>
      <c r="CZX42" s="174"/>
      <c r="CZY42" s="174"/>
      <c r="CZZ42" s="174"/>
      <c r="DAA42" s="174"/>
      <c r="DAB42" s="174"/>
      <c r="DAC42" s="174"/>
      <c r="DAD42" s="174"/>
      <c r="DAE42" s="174"/>
      <c r="DAF42" s="174"/>
      <c r="DAG42" s="174"/>
      <c r="DAH42" s="174"/>
      <c r="DAI42" s="174"/>
      <c r="DAJ42" s="174"/>
      <c r="DAK42" s="174"/>
      <c r="DAL42" s="174"/>
      <c r="DAM42" s="174"/>
      <c r="DAN42" s="174"/>
      <c r="DAO42" s="174"/>
      <c r="DAP42" s="174"/>
      <c r="DAQ42" s="174"/>
      <c r="DAR42" s="174"/>
      <c r="DAS42" s="174"/>
      <c r="DAT42" s="174"/>
      <c r="DAU42" s="174"/>
      <c r="DAV42" s="174"/>
      <c r="DAW42" s="174"/>
      <c r="DAX42" s="174"/>
      <c r="DAY42" s="174"/>
      <c r="DAZ42" s="174"/>
      <c r="DBA42" s="174"/>
      <c r="DBB42" s="174"/>
      <c r="DBC42" s="174"/>
      <c r="DBD42" s="174"/>
      <c r="DBE42" s="174"/>
      <c r="DBF42" s="174"/>
      <c r="DBG42" s="174"/>
      <c r="DBH42" s="174"/>
      <c r="DBI42" s="174"/>
      <c r="DBJ42" s="174"/>
      <c r="DBK42" s="174"/>
      <c r="DBL42" s="174"/>
      <c r="DBM42" s="174"/>
      <c r="DBN42" s="174"/>
      <c r="DBO42" s="174"/>
      <c r="DBP42" s="174"/>
      <c r="DBQ42" s="174"/>
      <c r="DBR42" s="174"/>
      <c r="DBS42" s="174"/>
      <c r="DBT42" s="174"/>
      <c r="DBU42" s="174"/>
      <c r="DBV42" s="174"/>
      <c r="DBW42" s="174"/>
      <c r="DBX42" s="174"/>
      <c r="DBY42" s="174"/>
      <c r="DBZ42" s="174"/>
      <c r="DCA42" s="174"/>
      <c r="DCB42" s="174"/>
      <c r="DCC42" s="174"/>
      <c r="DCD42" s="174"/>
      <c r="DCE42" s="174"/>
      <c r="DCF42" s="174"/>
      <c r="DCG42" s="174"/>
      <c r="DCH42" s="174"/>
      <c r="DCI42" s="174"/>
      <c r="DCJ42" s="174"/>
      <c r="DCK42" s="174"/>
      <c r="DCL42" s="174"/>
      <c r="DCM42" s="174"/>
      <c r="DCN42" s="174"/>
      <c r="DCO42" s="174"/>
      <c r="DCP42" s="174"/>
      <c r="DCQ42" s="174"/>
      <c r="DCR42" s="174"/>
      <c r="DCS42" s="174"/>
      <c r="DCT42" s="174"/>
      <c r="DCU42" s="174"/>
      <c r="DCV42" s="174"/>
      <c r="DCW42" s="174"/>
      <c r="DCX42" s="174"/>
      <c r="DCY42" s="174"/>
      <c r="DCZ42" s="174"/>
      <c r="DDA42" s="174"/>
      <c r="DDB42" s="174"/>
      <c r="DDC42" s="174"/>
      <c r="DDD42" s="174"/>
      <c r="DDE42" s="174"/>
      <c r="DDF42" s="174"/>
      <c r="DDG42" s="174"/>
      <c r="DDH42" s="174"/>
      <c r="DDI42" s="174"/>
      <c r="DDJ42" s="174"/>
      <c r="DDK42" s="174"/>
      <c r="DDL42" s="174"/>
      <c r="DDM42" s="174"/>
      <c r="DDN42" s="174"/>
      <c r="DDO42" s="174"/>
      <c r="DDP42" s="174"/>
      <c r="DDQ42" s="174"/>
      <c r="DDR42" s="174"/>
      <c r="DDS42" s="174"/>
      <c r="DDT42" s="174"/>
      <c r="DDU42" s="174"/>
      <c r="DDV42" s="174"/>
      <c r="DDW42" s="174"/>
      <c r="DDX42" s="174"/>
      <c r="DDY42" s="174"/>
      <c r="DDZ42" s="174"/>
      <c r="DEA42" s="174"/>
      <c r="DEB42" s="174"/>
      <c r="DEC42" s="174"/>
      <c r="DED42" s="174"/>
      <c r="DEE42" s="174"/>
      <c r="DEF42" s="174"/>
      <c r="DEG42" s="174"/>
      <c r="DEH42" s="174"/>
      <c r="DEI42" s="174"/>
      <c r="DEJ42" s="174"/>
      <c r="DEK42" s="174"/>
      <c r="DEL42" s="174"/>
      <c r="DEM42" s="174"/>
      <c r="DEN42" s="174"/>
      <c r="DEO42" s="174"/>
      <c r="DEP42" s="174"/>
      <c r="DEQ42" s="174"/>
      <c r="DER42" s="174"/>
      <c r="DES42" s="174"/>
      <c r="DET42" s="174"/>
      <c r="DEU42" s="174"/>
      <c r="DEV42" s="174"/>
      <c r="DEW42" s="174"/>
      <c r="DEX42" s="174"/>
      <c r="DEY42" s="174"/>
      <c r="DEZ42" s="174"/>
      <c r="DFA42" s="174"/>
      <c r="DFB42" s="174"/>
      <c r="DFC42" s="174"/>
      <c r="DFD42" s="174"/>
      <c r="DFE42" s="174"/>
      <c r="DFF42" s="174"/>
      <c r="DFG42" s="174"/>
      <c r="DFH42" s="174"/>
      <c r="DFI42" s="174"/>
      <c r="DFJ42" s="174"/>
      <c r="DFK42" s="174"/>
      <c r="DFL42" s="174"/>
      <c r="DFM42" s="174"/>
      <c r="DFN42" s="174"/>
      <c r="DFO42" s="174"/>
      <c r="DFP42" s="174"/>
      <c r="DFQ42" s="174"/>
      <c r="DFR42" s="174"/>
      <c r="DFS42" s="174"/>
      <c r="DFT42" s="174"/>
      <c r="DFU42" s="174"/>
      <c r="DFV42" s="174"/>
      <c r="DFW42" s="174"/>
      <c r="DFX42" s="174"/>
      <c r="DFY42" s="174"/>
      <c r="DFZ42" s="174"/>
      <c r="DGA42" s="174"/>
      <c r="DGB42" s="174"/>
      <c r="DGC42" s="174"/>
      <c r="DGD42" s="174"/>
      <c r="DGE42" s="174"/>
      <c r="DGF42" s="174"/>
      <c r="DGG42" s="174"/>
      <c r="DGH42" s="174"/>
      <c r="DGI42" s="174"/>
      <c r="DGJ42" s="174"/>
      <c r="DGK42" s="174"/>
      <c r="DGL42" s="174"/>
      <c r="DGM42" s="174"/>
      <c r="DGN42" s="174"/>
      <c r="DGO42" s="174"/>
      <c r="DGP42" s="174"/>
      <c r="DGQ42" s="174"/>
      <c r="DGR42" s="174"/>
      <c r="DGS42" s="174"/>
      <c r="DGT42" s="174"/>
      <c r="DGU42" s="174"/>
      <c r="DGV42" s="174"/>
      <c r="DGW42" s="174"/>
      <c r="DGX42" s="174"/>
      <c r="DGY42" s="174"/>
      <c r="DGZ42" s="174"/>
      <c r="DHA42" s="174"/>
      <c r="DHB42" s="174"/>
      <c r="DHC42" s="174"/>
      <c r="DHD42" s="174"/>
      <c r="DHE42" s="174"/>
      <c r="DHF42" s="174"/>
      <c r="DHG42" s="174"/>
      <c r="DHH42" s="174"/>
      <c r="DHI42" s="174"/>
      <c r="DHJ42" s="174"/>
      <c r="DHK42" s="174"/>
      <c r="DHL42" s="174"/>
      <c r="DHM42" s="174"/>
      <c r="DHN42" s="174"/>
      <c r="DHO42" s="174"/>
      <c r="DHP42" s="174"/>
      <c r="DHQ42" s="174"/>
      <c r="DHR42" s="174"/>
      <c r="DHS42" s="174"/>
      <c r="DHT42" s="174"/>
      <c r="DHU42" s="174"/>
      <c r="DHV42" s="174"/>
      <c r="DHW42" s="174"/>
      <c r="DHX42" s="174"/>
      <c r="DHY42" s="174"/>
      <c r="DHZ42" s="174"/>
      <c r="DIA42" s="174"/>
      <c r="DIB42" s="174"/>
      <c r="DIC42" s="174"/>
      <c r="DID42" s="174"/>
      <c r="DIE42" s="174"/>
      <c r="DIF42" s="174"/>
      <c r="DIG42" s="174"/>
      <c r="DIH42" s="174"/>
      <c r="DII42" s="174"/>
      <c r="DIJ42" s="174"/>
      <c r="DIK42" s="174"/>
      <c r="DIL42" s="174"/>
      <c r="DIM42" s="174"/>
      <c r="DIN42" s="174"/>
      <c r="DIO42" s="174"/>
      <c r="DIP42" s="174"/>
      <c r="DIQ42" s="174"/>
      <c r="DIR42" s="174"/>
      <c r="DIS42" s="174"/>
      <c r="DIT42" s="174"/>
      <c r="DIU42" s="174"/>
      <c r="DIV42" s="174"/>
      <c r="DIW42" s="174"/>
      <c r="DIX42" s="174"/>
      <c r="DIY42" s="174"/>
      <c r="DIZ42" s="174"/>
      <c r="DJA42" s="174"/>
      <c r="DJB42" s="174"/>
      <c r="DJC42" s="174"/>
      <c r="DJD42" s="174"/>
      <c r="DJE42" s="174"/>
      <c r="DJF42" s="174"/>
      <c r="DJG42" s="174"/>
      <c r="DJH42" s="174"/>
      <c r="DJI42" s="174"/>
      <c r="DJJ42" s="174"/>
      <c r="DJK42" s="174"/>
      <c r="DJL42" s="174"/>
      <c r="DJM42" s="174"/>
      <c r="DJN42" s="174"/>
      <c r="DJO42" s="174"/>
      <c r="DJP42" s="174"/>
      <c r="DJQ42" s="174"/>
      <c r="DJR42" s="174"/>
      <c r="DJS42" s="174"/>
      <c r="DJT42" s="174"/>
      <c r="DJU42" s="174"/>
      <c r="DJV42" s="174"/>
      <c r="DJW42" s="174"/>
      <c r="DJX42" s="174"/>
      <c r="DJY42" s="174"/>
      <c r="DJZ42" s="174"/>
      <c r="DKA42" s="174"/>
      <c r="DKB42" s="174"/>
      <c r="DKC42" s="174"/>
      <c r="DKD42" s="174"/>
      <c r="DKE42" s="174"/>
      <c r="DKF42" s="174"/>
      <c r="DKG42" s="174"/>
      <c r="DKH42" s="174"/>
      <c r="DKI42" s="174"/>
      <c r="DKJ42" s="174"/>
      <c r="DKK42" s="174"/>
      <c r="DKL42" s="174"/>
      <c r="DKM42" s="174"/>
      <c r="DKN42" s="174"/>
      <c r="DKO42" s="174"/>
      <c r="DKP42" s="174"/>
      <c r="DKQ42" s="174"/>
      <c r="DKR42" s="174"/>
      <c r="DKS42" s="174"/>
      <c r="DKT42" s="174"/>
      <c r="DKU42" s="174"/>
      <c r="DKV42" s="174"/>
      <c r="DKW42" s="174"/>
      <c r="DKX42" s="174"/>
      <c r="DKY42" s="174"/>
      <c r="DKZ42" s="174"/>
      <c r="DLA42" s="174"/>
      <c r="DLB42" s="174"/>
      <c r="DLC42" s="174"/>
      <c r="DLD42" s="174"/>
      <c r="DLE42" s="174"/>
      <c r="DLF42" s="174"/>
      <c r="DLG42" s="174"/>
      <c r="DLH42" s="174"/>
      <c r="DLI42" s="174"/>
      <c r="DLJ42" s="174"/>
      <c r="DLK42" s="174"/>
      <c r="DLL42" s="174"/>
      <c r="DLM42" s="174"/>
      <c r="DLN42" s="174"/>
      <c r="DLO42" s="174"/>
      <c r="DLP42" s="174"/>
      <c r="DLQ42" s="174"/>
      <c r="DLR42" s="174"/>
      <c r="DLS42" s="174"/>
      <c r="DLT42" s="174"/>
      <c r="DLU42" s="174"/>
      <c r="DLV42" s="174"/>
      <c r="DLW42" s="174"/>
      <c r="DLX42" s="174"/>
      <c r="DLY42" s="174"/>
      <c r="DLZ42" s="174"/>
      <c r="DMA42" s="174"/>
      <c r="DMB42" s="174"/>
      <c r="DMC42" s="174"/>
      <c r="DMD42" s="174"/>
      <c r="DME42" s="174"/>
      <c r="DMF42" s="174"/>
      <c r="DMG42" s="174"/>
      <c r="DMH42" s="174"/>
      <c r="DMI42" s="174"/>
      <c r="DMJ42" s="174"/>
      <c r="DMK42" s="174"/>
      <c r="DML42" s="174"/>
      <c r="DMM42" s="174"/>
      <c r="DMN42" s="174"/>
      <c r="DMO42" s="174"/>
      <c r="DMP42" s="174"/>
      <c r="DMQ42" s="174"/>
      <c r="DMR42" s="174"/>
      <c r="DMS42" s="174"/>
      <c r="DMT42" s="174"/>
      <c r="DMU42" s="174"/>
      <c r="DMV42" s="174"/>
      <c r="DMW42" s="174"/>
      <c r="DMX42" s="174"/>
      <c r="DMY42" s="174"/>
      <c r="DMZ42" s="174"/>
      <c r="DNA42" s="174"/>
      <c r="DNB42" s="174"/>
      <c r="DNC42" s="174"/>
      <c r="DND42" s="174"/>
      <c r="DNE42" s="174"/>
      <c r="DNF42" s="174"/>
      <c r="DNG42" s="174"/>
      <c r="DNH42" s="174"/>
      <c r="DNI42" s="174"/>
      <c r="DNJ42" s="174"/>
      <c r="DNK42" s="174"/>
      <c r="DNL42" s="174"/>
      <c r="DNM42" s="174"/>
      <c r="DNN42" s="174"/>
      <c r="DNO42" s="174"/>
      <c r="DNP42" s="174"/>
      <c r="DNQ42" s="174"/>
      <c r="DNR42" s="174"/>
      <c r="DNS42" s="174"/>
      <c r="DNT42" s="174"/>
      <c r="DNU42" s="174"/>
      <c r="DNV42" s="174"/>
      <c r="DNW42" s="174"/>
      <c r="DNX42" s="174"/>
      <c r="DNY42" s="174"/>
      <c r="DNZ42" s="174"/>
      <c r="DOA42" s="174"/>
      <c r="DOB42" s="174"/>
      <c r="DOC42" s="174"/>
      <c r="DOD42" s="174"/>
      <c r="DOE42" s="174"/>
      <c r="DOF42" s="174"/>
      <c r="DOG42" s="174"/>
      <c r="DOH42" s="174"/>
      <c r="DOI42" s="174"/>
      <c r="DOJ42" s="174"/>
      <c r="DOK42" s="174"/>
      <c r="DOL42" s="174"/>
      <c r="DOM42" s="174"/>
      <c r="DON42" s="174"/>
      <c r="DOO42" s="174"/>
      <c r="DOP42" s="174"/>
      <c r="DOQ42" s="174"/>
      <c r="DOR42" s="174"/>
      <c r="DOS42" s="174"/>
      <c r="DOT42" s="174"/>
      <c r="DOU42" s="174"/>
      <c r="DOV42" s="174"/>
      <c r="DOW42" s="174"/>
      <c r="DOX42" s="174"/>
      <c r="DOY42" s="174"/>
      <c r="DOZ42" s="174"/>
      <c r="DPA42" s="174"/>
      <c r="DPB42" s="174"/>
      <c r="DPC42" s="174"/>
      <c r="DPD42" s="174"/>
      <c r="DPE42" s="174"/>
      <c r="DPF42" s="174"/>
      <c r="DPG42" s="174"/>
      <c r="DPH42" s="174"/>
      <c r="DPI42" s="174"/>
      <c r="DPJ42" s="174"/>
      <c r="DPK42" s="174"/>
      <c r="DPL42" s="174"/>
      <c r="DPM42" s="174"/>
      <c r="DPN42" s="174"/>
      <c r="DPO42" s="174"/>
      <c r="DPP42" s="174"/>
      <c r="DPQ42" s="174"/>
      <c r="DPR42" s="174"/>
      <c r="DPS42" s="174"/>
      <c r="DPT42" s="174"/>
      <c r="DPU42" s="174"/>
      <c r="DPV42" s="174"/>
      <c r="DPW42" s="174"/>
      <c r="DPX42" s="174"/>
      <c r="DPY42" s="174"/>
      <c r="DPZ42" s="174"/>
      <c r="DQA42" s="174"/>
      <c r="DQB42" s="174"/>
      <c r="DQC42" s="174"/>
      <c r="DQD42" s="174"/>
      <c r="DQE42" s="174"/>
      <c r="DQF42" s="174"/>
      <c r="DQG42" s="174"/>
      <c r="DQH42" s="174"/>
      <c r="DQI42" s="174"/>
      <c r="DQJ42" s="174"/>
      <c r="DQK42" s="174"/>
      <c r="DQL42" s="174"/>
      <c r="DQM42" s="174"/>
      <c r="DQN42" s="174"/>
      <c r="DQO42" s="174"/>
      <c r="DQP42" s="174"/>
      <c r="DQQ42" s="174"/>
      <c r="DQR42" s="174"/>
      <c r="DQS42" s="174"/>
      <c r="DQT42" s="174"/>
      <c r="DQU42" s="174"/>
      <c r="DQV42" s="174"/>
      <c r="DQW42" s="174"/>
      <c r="DQX42" s="174"/>
      <c r="DQY42" s="174"/>
      <c r="DQZ42" s="174"/>
      <c r="DRA42" s="174"/>
      <c r="DRB42" s="174"/>
      <c r="DRC42" s="174"/>
      <c r="DRD42" s="174"/>
      <c r="DRE42" s="174"/>
      <c r="DRF42" s="174"/>
      <c r="DRG42" s="174"/>
      <c r="DRH42" s="174"/>
      <c r="DRI42" s="174"/>
      <c r="DRJ42" s="174"/>
      <c r="DRK42" s="174"/>
      <c r="DRL42" s="174"/>
      <c r="DRM42" s="174"/>
      <c r="DRN42" s="174"/>
      <c r="DRO42" s="174"/>
      <c r="DRP42" s="174"/>
      <c r="DRQ42" s="174"/>
      <c r="DRR42" s="174"/>
      <c r="DRS42" s="174"/>
      <c r="DRT42" s="174"/>
      <c r="DRU42" s="174"/>
      <c r="DRV42" s="174"/>
      <c r="DRW42" s="174"/>
      <c r="DRX42" s="174"/>
      <c r="DRY42" s="174"/>
      <c r="DRZ42" s="174"/>
      <c r="DSA42" s="174"/>
      <c r="DSB42" s="174"/>
      <c r="DSC42" s="174"/>
      <c r="DSD42" s="174"/>
      <c r="DSE42" s="174"/>
      <c r="DSF42" s="174"/>
      <c r="DSG42" s="174"/>
      <c r="DSH42" s="174"/>
      <c r="DSI42" s="174"/>
      <c r="DSJ42" s="174"/>
      <c r="DSK42" s="174"/>
      <c r="DSL42" s="174"/>
      <c r="DSM42" s="174"/>
      <c r="DSN42" s="174"/>
      <c r="DSO42" s="174"/>
      <c r="DSP42" s="174"/>
      <c r="DSQ42" s="174"/>
      <c r="DSR42" s="174"/>
      <c r="DSS42" s="174"/>
      <c r="DST42" s="174"/>
      <c r="DSU42" s="174"/>
      <c r="DSV42" s="174"/>
      <c r="DSW42" s="174"/>
      <c r="DSX42" s="174"/>
      <c r="DSY42" s="174"/>
      <c r="DSZ42" s="174"/>
      <c r="DTA42" s="174"/>
      <c r="DTB42" s="174"/>
      <c r="DTC42" s="174"/>
      <c r="DTD42" s="174"/>
      <c r="DTE42" s="174"/>
      <c r="DTF42" s="174"/>
      <c r="DTG42" s="174"/>
      <c r="DTH42" s="174"/>
      <c r="DTI42" s="174"/>
      <c r="DTJ42" s="174"/>
      <c r="DTK42" s="174"/>
      <c r="DTL42" s="174"/>
      <c r="DTM42" s="174"/>
      <c r="DTN42" s="174"/>
      <c r="DTO42" s="174"/>
      <c r="DTP42" s="174"/>
      <c r="DTQ42" s="174"/>
      <c r="DTR42" s="174"/>
      <c r="DTS42" s="174"/>
      <c r="DTT42" s="174"/>
      <c r="DTU42" s="174"/>
      <c r="DTV42" s="174"/>
      <c r="DTW42" s="174"/>
      <c r="DTX42" s="174"/>
      <c r="DTY42" s="174"/>
      <c r="DTZ42" s="174"/>
      <c r="DUA42" s="174"/>
      <c r="DUB42" s="174"/>
      <c r="DUC42" s="174"/>
      <c r="DUD42" s="174"/>
      <c r="DUE42" s="174"/>
      <c r="DUF42" s="174"/>
      <c r="DUG42" s="174"/>
      <c r="DUH42" s="174"/>
      <c r="DUI42" s="174"/>
      <c r="DUJ42" s="174"/>
      <c r="DUK42" s="174"/>
      <c r="DUL42" s="174"/>
      <c r="DUM42" s="174"/>
      <c r="DUN42" s="174"/>
      <c r="DUO42" s="174"/>
      <c r="DUP42" s="174"/>
      <c r="DUQ42" s="174"/>
      <c r="DUR42" s="174"/>
      <c r="DUS42" s="174"/>
      <c r="DUT42" s="174"/>
      <c r="DUU42" s="174"/>
      <c r="DUV42" s="174"/>
      <c r="DUW42" s="174"/>
      <c r="DUX42" s="174"/>
      <c r="DUY42" s="174"/>
      <c r="DUZ42" s="174"/>
      <c r="DVA42" s="174"/>
      <c r="DVB42" s="174"/>
      <c r="DVC42" s="174"/>
      <c r="DVD42" s="174"/>
      <c r="DVE42" s="174"/>
      <c r="DVF42" s="174"/>
      <c r="DVG42" s="174"/>
      <c r="DVH42" s="174"/>
      <c r="DVI42" s="174"/>
      <c r="DVJ42" s="174"/>
      <c r="DVK42" s="174"/>
      <c r="DVL42" s="174"/>
      <c r="DVM42" s="174"/>
      <c r="DVN42" s="174"/>
      <c r="DVO42" s="174"/>
      <c r="DVP42" s="174"/>
      <c r="DVQ42" s="174"/>
      <c r="DVR42" s="174"/>
      <c r="DVS42" s="174"/>
      <c r="DVT42" s="174"/>
      <c r="DVU42" s="174"/>
      <c r="DVV42" s="174"/>
      <c r="DVW42" s="174"/>
      <c r="DVX42" s="174"/>
      <c r="DVY42" s="174"/>
      <c r="DVZ42" s="174"/>
      <c r="DWA42" s="174"/>
      <c r="DWB42" s="174"/>
      <c r="DWC42" s="174"/>
      <c r="DWD42" s="174"/>
      <c r="DWE42" s="174"/>
      <c r="DWF42" s="174"/>
      <c r="DWG42" s="174"/>
      <c r="DWH42" s="174"/>
      <c r="DWI42" s="174"/>
      <c r="DWJ42" s="174"/>
      <c r="DWK42" s="174"/>
      <c r="DWL42" s="174"/>
      <c r="DWM42" s="174"/>
      <c r="DWN42" s="174"/>
      <c r="DWO42" s="174"/>
      <c r="DWP42" s="174"/>
      <c r="DWQ42" s="174"/>
      <c r="DWR42" s="174"/>
      <c r="DWS42" s="174"/>
      <c r="DWT42" s="174"/>
      <c r="DWU42" s="174"/>
      <c r="DWV42" s="174"/>
      <c r="DWW42" s="174"/>
      <c r="DWX42" s="174"/>
      <c r="DWY42" s="174"/>
      <c r="DWZ42" s="174"/>
      <c r="DXA42" s="174"/>
      <c r="DXB42" s="174"/>
      <c r="DXC42" s="174"/>
      <c r="DXD42" s="174"/>
      <c r="DXE42" s="174"/>
      <c r="DXF42" s="174"/>
      <c r="DXG42" s="174"/>
      <c r="DXH42" s="174"/>
      <c r="DXI42" s="174"/>
      <c r="DXJ42" s="174"/>
      <c r="DXK42" s="174"/>
      <c r="DXL42" s="174"/>
      <c r="DXM42" s="174"/>
      <c r="DXN42" s="174"/>
      <c r="DXO42" s="174"/>
      <c r="DXP42" s="174"/>
      <c r="DXQ42" s="174"/>
      <c r="DXR42" s="174"/>
      <c r="DXS42" s="174"/>
      <c r="DXT42" s="174"/>
      <c r="DXU42" s="174"/>
      <c r="DXV42" s="174"/>
      <c r="DXW42" s="174"/>
      <c r="DXX42" s="174"/>
      <c r="DXY42" s="174"/>
      <c r="DXZ42" s="174"/>
      <c r="DYA42" s="174"/>
      <c r="DYB42" s="174"/>
      <c r="DYC42" s="174"/>
      <c r="DYD42" s="174"/>
      <c r="DYE42" s="174"/>
      <c r="DYF42" s="174"/>
      <c r="DYG42" s="174"/>
      <c r="DYH42" s="174"/>
      <c r="DYI42" s="174"/>
      <c r="DYJ42" s="174"/>
      <c r="DYK42" s="174"/>
      <c r="DYL42" s="174"/>
      <c r="DYM42" s="174"/>
      <c r="DYN42" s="174"/>
      <c r="DYO42" s="174"/>
      <c r="DYP42" s="174"/>
      <c r="DYQ42" s="174"/>
      <c r="DYR42" s="174"/>
      <c r="DYS42" s="174"/>
      <c r="DYT42" s="174"/>
      <c r="DYU42" s="174"/>
      <c r="DYV42" s="174"/>
      <c r="DYW42" s="174"/>
      <c r="DYX42" s="174"/>
      <c r="DYY42" s="174"/>
      <c r="DYZ42" s="174"/>
      <c r="DZA42" s="174"/>
      <c r="DZB42" s="174"/>
      <c r="DZC42" s="174"/>
      <c r="DZD42" s="174"/>
      <c r="DZE42" s="174"/>
      <c r="DZF42" s="174"/>
      <c r="DZG42" s="174"/>
      <c r="DZH42" s="174"/>
      <c r="DZI42" s="174"/>
      <c r="DZJ42" s="174"/>
      <c r="DZK42" s="174"/>
      <c r="DZL42" s="174"/>
      <c r="DZM42" s="174"/>
      <c r="DZN42" s="174"/>
      <c r="DZO42" s="174"/>
      <c r="DZP42" s="174"/>
      <c r="DZQ42" s="174"/>
      <c r="DZR42" s="174"/>
      <c r="DZS42" s="174"/>
      <c r="DZT42" s="174"/>
      <c r="DZU42" s="174"/>
      <c r="DZV42" s="174"/>
      <c r="DZW42" s="174"/>
      <c r="DZX42" s="174"/>
      <c r="DZY42" s="174"/>
      <c r="DZZ42" s="174"/>
      <c r="EAA42" s="174"/>
      <c r="EAB42" s="174"/>
      <c r="EAC42" s="174"/>
      <c r="EAD42" s="174"/>
      <c r="EAE42" s="174"/>
      <c r="EAF42" s="174"/>
      <c r="EAG42" s="174"/>
      <c r="EAH42" s="174"/>
      <c r="EAI42" s="174"/>
      <c r="EAJ42" s="174"/>
      <c r="EAK42" s="174"/>
      <c r="EAL42" s="174"/>
      <c r="EAM42" s="174"/>
      <c r="EAN42" s="174"/>
      <c r="EAO42" s="174"/>
      <c r="EAP42" s="174"/>
      <c r="EAQ42" s="174"/>
      <c r="EAR42" s="174"/>
      <c r="EAS42" s="174"/>
      <c r="EAT42" s="174"/>
      <c r="EAU42" s="174"/>
      <c r="EAV42" s="174"/>
      <c r="EAW42" s="174"/>
      <c r="EAX42" s="174"/>
      <c r="EAY42" s="174"/>
      <c r="EAZ42" s="174"/>
      <c r="EBA42" s="174"/>
      <c r="EBB42" s="174"/>
      <c r="EBC42" s="174"/>
      <c r="EBD42" s="174"/>
      <c r="EBE42" s="174"/>
      <c r="EBF42" s="174"/>
      <c r="EBG42" s="174"/>
      <c r="EBH42" s="174"/>
      <c r="EBI42" s="174"/>
      <c r="EBJ42" s="174"/>
      <c r="EBK42" s="174"/>
      <c r="EBL42" s="174"/>
      <c r="EBM42" s="174"/>
      <c r="EBN42" s="174"/>
      <c r="EBO42" s="174"/>
      <c r="EBP42" s="174"/>
      <c r="EBQ42" s="174"/>
      <c r="EBR42" s="174"/>
      <c r="EBS42" s="174"/>
      <c r="EBT42" s="174"/>
      <c r="EBU42" s="174"/>
      <c r="EBV42" s="174"/>
      <c r="EBW42" s="174"/>
      <c r="EBX42" s="174"/>
      <c r="EBY42" s="174"/>
      <c r="EBZ42" s="174"/>
      <c r="ECA42" s="174"/>
      <c r="ECB42" s="174"/>
      <c r="ECC42" s="174"/>
      <c r="ECD42" s="174"/>
      <c r="ECE42" s="174"/>
      <c r="ECF42" s="174"/>
      <c r="ECG42" s="174"/>
      <c r="ECH42" s="174"/>
      <c r="ECI42" s="174"/>
      <c r="ECJ42" s="174"/>
      <c r="ECK42" s="174"/>
      <c r="ECL42" s="174"/>
      <c r="ECM42" s="174"/>
      <c r="ECN42" s="174"/>
      <c r="ECO42" s="174"/>
      <c r="ECP42" s="174"/>
      <c r="ECQ42" s="174"/>
      <c r="ECR42" s="174"/>
      <c r="ECS42" s="174"/>
      <c r="ECT42" s="174"/>
      <c r="ECU42" s="174"/>
      <c r="ECV42" s="174"/>
      <c r="ECW42" s="174"/>
      <c r="ECX42" s="174"/>
      <c r="ECY42" s="174"/>
      <c r="ECZ42" s="174"/>
      <c r="EDA42" s="174"/>
      <c r="EDB42" s="174"/>
      <c r="EDC42" s="174"/>
      <c r="EDD42" s="174"/>
      <c r="EDE42" s="174"/>
      <c r="EDF42" s="174"/>
      <c r="EDG42" s="174"/>
      <c r="EDH42" s="174"/>
      <c r="EDI42" s="174"/>
      <c r="EDJ42" s="174"/>
      <c r="EDK42" s="174"/>
      <c r="EDL42" s="174"/>
      <c r="EDM42" s="174"/>
      <c r="EDN42" s="174"/>
      <c r="EDO42" s="174"/>
      <c r="EDP42" s="174"/>
      <c r="EDQ42" s="174"/>
      <c r="EDR42" s="174"/>
      <c r="EDS42" s="174"/>
      <c r="EDT42" s="174"/>
      <c r="EDU42" s="174"/>
      <c r="EDV42" s="174"/>
      <c r="EDW42" s="174"/>
      <c r="EDX42" s="174"/>
      <c r="EDY42" s="174"/>
      <c r="EDZ42" s="174"/>
      <c r="EEA42" s="174"/>
      <c r="EEB42" s="174"/>
      <c r="EEC42" s="174"/>
      <c r="EED42" s="174"/>
      <c r="EEE42" s="174"/>
      <c r="EEF42" s="174"/>
      <c r="EEG42" s="174"/>
      <c r="EEH42" s="174"/>
      <c r="EEI42" s="174"/>
      <c r="EEJ42" s="174"/>
      <c r="EEK42" s="174"/>
      <c r="EEL42" s="174"/>
      <c r="EEM42" s="174"/>
      <c r="EEN42" s="174"/>
      <c r="EEO42" s="174"/>
      <c r="EEP42" s="174"/>
      <c r="EEQ42" s="174"/>
      <c r="EER42" s="174"/>
      <c r="EES42" s="174"/>
      <c r="EET42" s="174"/>
      <c r="EEU42" s="174"/>
      <c r="EEV42" s="174"/>
      <c r="EEW42" s="174"/>
      <c r="EEX42" s="174"/>
      <c r="EEY42" s="174"/>
      <c r="EEZ42" s="174"/>
      <c r="EFA42" s="174"/>
      <c r="EFB42" s="174"/>
      <c r="EFC42" s="174"/>
      <c r="EFD42" s="174"/>
      <c r="EFE42" s="174"/>
      <c r="EFF42" s="174"/>
      <c r="EFG42" s="174"/>
      <c r="EFH42" s="174"/>
      <c r="EFI42" s="174"/>
      <c r="EFJ42" s="174"/>
      <c r="EFK42" s="174"/>
      <c r="EFL42" s="174"/>
      <c r="EFM42" s="174"/>
      <c r="EFN42" s="174"/>
      <c r="EFO42" s="174"/>
      <c r="EFP42" s="174"/>
      <c r="EFQ42" s="174"/>
      <c r="EFR42" s="174"/>
      <c r="EFS42" s="174"/>
      <c r="EFT42" s="174"/>
      <c r="EFU42" s="174"/>
      <c r="EFV42" s="174"/>
      <c r="EFW42" s="174"/>
      <c r="EFX42" s="174"/>
      <c r="EFY42" s="174"/>
      <c r="EFZ42" s="174"/>
      <c r="EGA42" s="174"/>
      <c r="EGB42" s="174"/>
      <c r="EGC42" s="174"/>
      <c r="EGD42" s="174"/>
      <c r="EGE42" s="174"/>
      <c r="EGF42" s="174"/>
      <c r="EGG42" s="174"/>
      <c r="EGH42" s="174"/>
      <c r="EGI42" s="174"/>
      <c r="EGJ42" s="174"/>
      <c r="EGK42" s="174"/>
      <c r="EGL42" s="174"/>
      <c r="EGM42" s="174"/>
      <c r="EGN42" s="174"/>
      <c r="EGO42" s="174"/>
      <c r="EGP42" s="174"/>
      <c r="EGQ42" s="174"/>
      <c r="EGR42" s="174"/>
      <c r="EGS42" s="174"/>
      <c r="EGT42" s="174"/>
      <c r="EGU42" s="174"/>
      <c r="EGV42" s="174"/>
      <c r="EGW42" s="174"/>
      <c r="EGX42" s="174"/>
      <c r="EGY42" s="174"/>
      <c r="EGZ42" s="174"/>
      <c r="EHA42" s="174"/>
      <c r="EHB42" s="174"/>
      <c r="EHC42" s="174"/>
      <c r="EHD42" s="174"/>
      <c r="EHE42" s="174"/>
      <c r="EHF42" s="174"/>
      <c r="EHG42" s="174"/>
      <c r="EHH42" s="174"/>
      <c r="EHI42" s="174"/>
      <c r="EHJ42" s="174"/>
      <c r="EHK42" s="174"/>
      <c r="EHL42" s="174"/>
      <c r="EHM42" s="174"/>
      <c r="EHN42" s="174"/>
      <c r="EHO42" s="174"/>
      <c r="EHP42" s="174"/>
      <c r="EHQ42" s="174"/>
      <c r="EHR42" s="174"/>
      <c r="EHS42" s="174"/>
      <c r="EHT42" s="174"/>
      <c r="EHU42" s="174"/>
      <c r="EHV42" s="174"/>
      <c r="EHW42" s="174"/>
      <c r="EHX42" s="174"/>
      <c r="EHY42" s="174"/>
      <c r="EHZ42" s="174"/>
      <c r="EIA42" s="174"/>
      <c r="EIB42" s="174"/>
      <c r="EIC42" s="174"/>
      <c r="EID42" s="174"/>
      <c r="EIE42" s="174"/>
      <c r="EIF42" s="174"/>
      <c r="EIG42" s="174"/>
      <c r="EIH42" s="174"/>
      <c r="EII42" s="174"/>
      <c r="EIJ42" s="174"/>
      <c r="EIK42" s="174"/>
      <c r="EIL42" s="174"/>
      <c r="EIM42" s="174"/>
      <c r="EIN42" s="174"/>
      <c r="EIO42" s="174"/>
      <c r="EIP42" s="174"/>
      <c r="EIQ42" s="174"/>
      <c r="EIR42" s="174"/>
      <c r="EIS42" s="174"/>
      <c r="EIT42" s="174"/>
      <c r="EIU42" s="174"/>
      <c r="EIV42" s="174"/>
      <c r="EIW42" s="174"/>
      <c r="EIX42" s="174"/>
      <c r="EIY42" s="174"/>
      <c r="EIZ42" s="174"/>
      <c r="EJA42" s="174"/>
      <c r="EJB42" s="174"/>
      <c r="EJC42" s="174"/>
      <c r="EJD42" s="174"/>
      <c r="EJE42" s="174"/>
      <c r="EJF42" s="174"/>
      <c r="EJG42" s="174"/>
      <c r="EJH42" s="174"/>
      <c r="EJI42" s="174"/>
      <c r="EJJ42" s="174"/>
      <c r="EJK42" s="174"/>
      <c r="EJL42" s="174"/>
      <c r="EJM42" s="174"/>
      <c r="EJN42" s="174"/>
      <c r="EJO42" s="174"/>
      <c r="EJP42" s="174"/>
      <c r="EJQ42" s="174"/>
      <c r="EJR42" s="174"/>
      <c r="EJS42" s="174"/>
      <c r="EJT42" s="174"/>
      <c r="EJU42" s="174"/>
      <c r="EJV42" s="174"/>
      <c r="EJW42" s="174"/>
      <c r="EJX42" s="174"/>
      <c r="EJY42" s="174"/>
      <c r="EJZ42" s="174"/>
      <c r="EKA42" s="174"/>
      <c r="EKB42" s="174"/>
      <c r="EKC42" s="174"/>
      <c r="EKD42" s="174"/>
      <c r="EKE42" s="174"/>
      <c r="EKF42" s="174"/>
      <c r="EKG42" s="174"/>
      <c r="EKH42" s="174"/>
      <c r="EKI42" s="174"/>
      <c r="EKJ42" s="174"/>
      <c r="EKK42" s="174"/>
      <c r="EKL42" s="174"/>
      <c r="EKM42" s="174"/>
      <c r="EKN42" s="174"/>
      <c r="EKO42" s="174"/>
      <c r="EKP42" s="174"/>
      <c r="EKQ42" s="174"/>
      <c r="EKR42" s="174"/>
      <c r="EKS42" s="174"/>
      <c r="EKT42" s="174"/>
      <c r="EKU42" s="174"/>
      <c r="EKV42" s="174"/>
      <c r="EKW42" s="174"/>
      <c r="EKX42" s="174"/>
      <c r="EKY42" s="174"/>
      <c r="EKZ42" s="174"/>
      <c r="ELA42" s="174"/>
      <c r="ELB42" s="174"/>
      <c r="ELC42" s="174"/>
      <c r="ELD42" s="174"/>
      <c r="ELE42" s="174"/>
      <c r="ELF42" s="174"/>
      <c r="ELG42" s="174"/>
      <c r="ELH42" s="174"/>
      <c r="ELI42" s="174"/>
      <c r="ELJ42" s="174"/>
      <c r="ELK42" s="174"/>
      <c r="ELL42" s="174"/>
      <c r="ELM42" s="174"/>
      <c r="ELN42" s="174"/>
      <c r="ELO42" s="174"/>
      <c r="ELP42" s="174"/>
      <c r="ELQ42" s="174"/>
      <c r="ELR42" s="174"/>
      <c r="ELS42" s="174"/>
      <c r="ELT42" s="174"/>
      <c r="ELU42" s="174"/>
      <c r="ELV42" s="174"/>
      <c r="ELW42" s="174"/>
      <c r="ELX42" s="174"/>
      <c r="ELY42" s="174"/>
      <c r="ELZ42" s="174"/>
      <c r="EMA42" s="174"/>
      <c r="EMB42" s="174"/>
      <c r="EMC42" s="174"/>
      <c r="EMD42" s="174"/>
      <c r="EME42" s="174"/>
      <c r="EMF42" s="174"/>
      <c r="EMG42" s="174"/>
      <c r="EMH42" s="174"/>
      <c r="EMI42" s="174"/>
      <c r="EMJ42" s="174"/>
      <c r="EMK42" s="174"/>
      <c r="EML42" s="174"/>
      <c r="EMM42" s="174"/>
      <c r="EMN42" s="174"/>
      <c r="EMO42" s="174"/>
      <c r="EMP42" s="174"/>
      <c r="EMQ42" s="174"/>
      <c r="EMR42" s="174"/>
      <c r="EMS42" s="174"/>
      <c r="EMT42" s="174"/>
      <c r="EMU42" s="174"/>
      <c r="EMV42" s="174"/>
      <c r="EMW42" s="174"/>
      <c r="EMX42" s="174"/>
      <c r="EMY42" s="174"/>
      <c r="EMZ42" s="174"/>
      <c r="ENA42" s="174"/>
      <c r="ENB42" s="174"/>
      <c r="ENC42" s="174"/>
      <c r="END42" s="174"/>
      <c r="ENE42" s="174"/>
      <c r="ENF42" s="174"/>
      <c r="ENG42" s="174"/>
      <c r="ENH42" s="174"/>
      <c r="ENI42" s="174"/>
      <c r="ENJ42" s="174"/>
      <c r="ENK42" s="174"/>
      <c r="ENL42" s="174"/>
      <c r="ENM42" s="174"/>
      <c r="ENN42" s="174"/>
      <c r="ENO42" s="174"/>
      <c r="ENP42" s="174"/>
      <c r="ENQ42" s="174"/>
      <c r="ENR42" s="174"/>
      <c r="ENS42" s="174"/>
      <c r="ENT42" s="174"/>
      <c r="ENU42" s="174"/>
      <c r="ENV42" s="174"/>
      <c r="ENW42" s="174"/>
      <c r="ENX42" s="174"/>
      <c r="ENY42" s="174"/>
      <c r="ENZ42" s="174"/>
      <c r="EOA42" s="174"/>
      <c r="EOB42" s="174"/>
      <c r="EOC42" s="174"/>
      <c r="EOD42" s="174"/>
      <c r="EOE42" s="174"/>
      <c r="EOF42" s="174"/>
      <c r="EOG42" s="174"/>
      <c r="EOH42" s="174"/>
      <c r="EOI42" s="174"/>
      <c r="EOJ42" s="174"/>
      <c r="EOK42" s="174"/>
      <c r="EOL42" s="174"/>
      <c r="EOM42" s="174"/>
      <c r="EON42" s="174"/>
      <c r="EOO42" s="174"/>
      <c r="EOP42" s="174"/>
      <c r="EOQ42" s="174"/>
      <c r="EOR42" s="174"/>
      <c r="EOS42" s="174"/>
      <c r="EOT42" s="174"/>
      <c r="EOU42" s="174"/>
      <c r="EOV42" s="174"/>
      <c r="EOW42" s="174"/>
      <c r="EOX42" s="174"/>
      <c r="EOY42" s="174"/>
      <c r="EOZ42" s="174"/>
      <c r="EPA42" s="174"/>
      <c r="EPB42" s="174"/>
      <c r="EPC42" s="174"/>
      <c r="EPD42" s="174"/>
      <c r="EPE42" s="174"/>
      <c r="EPF42" s="174"/>
      <c r="EPG42" s="174"/>
      <c r="EPH42" s="174"/>
      <c r="EPI42" s="174"/>
      <c r="EPJ42" s="174"/>
      <c r="EPK42" s="174"/>
      <c r="EPL42" s="174"/>
      <c r="EPM42" s="174"/>
      <c r="EPN42" s="174"/>
      <c r="EPO42" s="174"/>
      <c r="EPP42" s="174"/>
      <c r="EPQ42" s="174"/>
      <c r="EPR42" s="174"/>
      <c r="EPS42" s="174"/>
      <c r="EPT42" s="174"/>
      <c r="EPU42" s="174"/>
      <c r="EPV42" s="174"/>
      <c r="EPW42" s="174"/>
      <c r="EPX42" s="174"/>
      <c r="EPY42" s="174"/>
      <c r="EPZ42" s="174"/>
      <c r="EQA42" s="174"/>
      <c r="EQB42" s="174"/>
      <c r="EQC42" s="174"/>
      <c r="EQD42" s="174"/>
      <c r="EQE42" s="174"/>
      <c r="EQF42" s="174"/>
      <c r="EQG42" s="174"/>
      <c r="EQH42" s="174"/>
      <c r="EQI42" s="174"/>
      <c r="EQJ42" s="174"/>
      <c r="EQK42" s="174"/>
      <c r="EQL42" s="174"/>
      <c r="EQM42" s="174"/>
      <c r="EQN42" s="174"/>
      <c r="EQO42" s="174"/>
      <c r="EQP42" s="174"/>
      <c r="EQQ42" s="174"/>
      <c r="EQR42" s="174"/>
      <c r="EQS42" s="174"/>
      <c r="EQT42" s="174"/>
      <c r="EQU42" s="174"/>
      <c r="EQV42" s="174"/>
      <c r="EQW42" s="174"/>
      <c r="EQX42" s="174"/>
      <c r="EQY42" s="174"/>
      <c r="EQZ42" s="174"/>
      <c r="ERA42" s="174"/>
      <c r="ERB42" s="174"/>
      <c r="ERC42" s="174"/>
      <c r="ERD42" s="174"/>
      <c r="ERE42" s="174"/>
      <c r="ERF42" s="174"/>
      <c r="ERG42" s="174"/>
      <c r="ERH42" s="174"/>
      <c r="ERI42" s="174"/>
      <c r="ERJ42" s="174"/>
      <c r="ERK42" s="174"/>
      <c r="ERL42" s="174"/>
      <c r="ERM42" s="174"/>
      <c r="ERN42" s="174"/>
      <c r="ERO42" s="174"/>
      <c r="ERP42" s="174"/>
      <c r="ERQ42" s="174"/>
      <c r="ERR42" s="174"/>
      <c r="ERS42" s="174"/>
      <c r="ERT42" s="174"/>
      <c r="ERU42" s="174"/>
      <c r="ERV42" s="174"/>
      <c r="ERW42" s="174"/>
      <c r="ERX42" s="174"/>
      <c r="ERY42" s="174"/>
      <c r="ERZ42" s="174"/>
      <c r="ESA42" s="174"/>
      <c r="ESB42" s="174"/>
      <c r="ESC42" s="174"/>
      <c r="ESD42" s="174"/>
      <c r="ESE42" s="174"/>
      <c r="ESF42" s="174"/>
      <c r="ESG42" s="174"/>
      <c r="ESH42" s="174"/>
      <c r="ESI42" s="174"/>
      <c r="ESJ42" s="174"/>
      <c r="ESK42" s="174"/>
      <c r="ESL42" s="174"/>
      <c r="ESM42" s="174"/>
      <c r="ESN42" s="174"/>
      <c r="ESO42" s="174"/>
      <c r="ESP42" s="174"/>
      <c r="ESQ42" s="174"/>
      <c r="ESR42" s="174"/>
      <c r="ESS42" s="174"/>
      <c r="EST42" s="174"/>
      <c r="ESU42" s="174"/>
      <c r="ESV42" s="174"/>
      <c r="ESW42" s="174"/>
      <c r="ESX42" s="174"/>
      <c r="ESY42" s="174"/>
      <c r="ESZ42" s="174"/>
      <c r="ETA42" s="174"/>
      <c r="ETB42" s="174"/>
      <c r="ETC42" s="174"/>
      <c r="ETD42" s="174"/>
      <c r="ETE42" s="174"/>
      <c r="ETF42" s="174"/>
      <c r="ETG42" s="174"/>
      <c r="ETH42" s="174"/>
      <c r="ETI42" s="174"/>
      <c r="ETJ42" s="174"/>
      <c r="ETK42" s="174"/>
      <c r="ETL42" s="174"/>
      <c r="ETM42" s="174"/>
      <c r="ETN42" s="174"/>
      <c r="ETO42" s="174"/>
      <c r="ETP42" s="174"/>
      <c r="ETQ42" s="174"/>
      <c r="ETR42" s="174"/>
      <c r="ETS42" s="174"/>
      <c r="ETT42" s="174"/>
      <c r="ETU42" s="174"/>
      <c r="ETV42" s="174"/>
      <c r="ETW42" s="174"/>
      <c r="ETX42" s="174"/>
      <c r="ETY42" s="174"/>
      <c r="ETZ42" s="174"/>
      <c r="EUA42" s="174"/>
      <c r="EUB42" s="174"/>
      <c r="EUC42" s="174"/>
      <c r="EUD42" s="174"/>
      <c r="EUE42" s="174"/>
      <c r="EUF42" s="174"/>
      <c r="EUG42" s="174"/>
      <c r="EUH42" s="174"/>
      <c r="EUI42" s="174"/>
      <c r="EUJ42" s="174"/>
      <c r="EUK42" s="174"/>
      <c r="EUL42" s="174"/>
      <c r="EUM42" s="174"/>
      <c r="EUN42" s="174"/>
      <c r="EUO42" s="174"/>
      <c r="EUP42" s="174"/>
      <c r="EUQ42" s="174"/>
      <c r="EUR42" s="174"/>
      <c r="EUS42" s="174"/>
      <c r="EUT42" s="174"/>
      <c r="EUU42" s="174"/>
      <c r="EUV42" s="174"/>
      <c r="EUW42" s="174"/>
      <c r="EUX42" s="174"/>
      <c r="EUY42" s="174"/>
      <c r="EUZ42" s="174"/>
      <c r="EVA42" s="174"/>
      <c r="EVB42" s="174"/>
      <c r="EVC42" s="174"/>
      <c r="EVD42" s="174"/>
      <c r="EVE42" s="174"/>
      <c r="EVF42" s="174"/>
      <c r="EVG42" s="174"/>
      <c r="EVH42" s="174"/>
      <c r="EVI42" s="174"/>
      <c r="EVJ42" s="174"/>
      <c r="EVK42" s="174"/>
      <c r="EVL42" s="174"/>
      <c r="EVM42" s="174"/>
      <c r="EVN42" s="174"/>
      <c r="EVO42" s="174"/>
      <c r="EVP42" s="174"/>
      <c r="EVQ42" s="174"/>
      <c r="EVR42" s="174"/>
      <c r="EVS42" s="174"/>
      <c r="EVT42" s="174"/>
      <c r="EVU42" s="174"/>
      <c r="EVV42" s="174"/>
      <c r="EVW42" s="174"/>
      <c r="EVX42" s="174"/>
      <c r="EVY42" s="174"/>
      <c r="EVZ42" s="174"/>
      <c r="EWA42" s="174"/>
      <c r="EWB42" s="174"/>
      <c r="EWC42" s="174"/>
      <c r="EWD42" s="174"/>
      <c r="EWE42" s="174"/>
      <c r="EWF42" s="174"/>
      <c r="EWG42" s="174"/>
      <c r="EWH42" s="174"/>
      <c r="EWI42" s="174"/>
      <c r="EWJ42" s="174"/>
      <c r="EWK42" s="174"/>
      <c r="EWL42" s="174"/>
      <c r="EWM42" s="174"/>
      <c r="EWN42" s="174"/>
      <c r="EWO42" s="174"/>
      <c r="EWP42" s="174"/>
      <c r="EWQ42" s="174"/>
      <c r="EWR42" s="174"/>
      <c r="EWS42" s="174"/>
      <c r="EWT42" s="174"/>
      <c r="EWU42" s="174"/>
      <c r="EWV42" s="174"/>
      <c r="EWW42" s="174"/>
      <c r="EWX42" s="174"/>
      <c r="EWY42" s="174"/>
      <c r="EWZ42" s="174"/>
      <c r="EXA42" s="174"/>
      <c r="EXB42" s="174"/>
      <c r="EXC42" s="174"/>
      <c r="EXD42" s="174"/>
      <c r="EXE42" s="174"/>
      <c r="EXF42" s="174"/>
      <c r="EXG42" s="174"/>
      <c r="EXH42" s="174"/>
      <c r="EXI42" s="174"/>
      <c r="EXJ42" s="174"/>
      <c r="EXK42" s="174"/>
      <c r="EXL42" s="174"/>
      <c r="EXM42" s="174"/>
      <c r="EXN42" s="174"/>
      <c r="EXO42" s="174"/>
      <c r="EXP42" s="174"/>
      <c r="EXQ42" s="174"/>
      <c r="EXR42" s="174"/>
      <c r="EXS42" s="174"/>
      <c r="EXT42" s="174"/>
      <c r="EXU42" s="174"/>
      <c r="EXV42" s="174"/>
      <c r="EXW42" s="174"/>
      <c r="EXX42" s="174"/>
      <c r="EXY42" s="174"/>
      <c r="EXZ42" s="174"/>
      <c r="EYA42" s="174"/>
      <c r="EYB42" s="174"/>
      <c r="EYC42" s="174"/>
      <c r="EYD42" s="174"/>
      <c r="EYE42" s="174"/>
      <c r="EYF42" s="174"/>
      <c r="EYG42" s="174"/>
      <c r="EYH42" s="174"/>
      <c r="EYI42" s="174"/>
      <c r="EYJ42" s="174"/>
      <c r="EYK42" s="174"/>
      <c r="EYL42" s="174"/>
      <c r="EYM42" s="174"/>
      <c r="EYN42" s="174"/>
      <c r="EYO42" s="174"/>
      <c r="EYP42" s="174"/>
      <c r="EYQ42" s="174"/>
      <c r="EYR42" s="174"/>
      <c r="EYS42" s="174"/>
      <c r="EYT42" s="174"/>
      <c r="EYU42" s="174"/>
      <c r="EYV42" s="174"/>
      <c r="EYW42" s="174"/>
      <c r="EYX42" s="174"/>
      <c r="EYY42" s="174"/>
      <c r="EYZ42" s="174"/>
      <c r="EZA42" s="174"/>
      <c r="EZB42" s="174"/>
      <c r="EZC42" s="174"/>
      <c r="EZD42" s="174"/>
      <c r="EZE42" s="174"/>
      <c r="EZF42" s="174"/>
      <c r="EZG42" s="174"/>
      <c r="EZH42" s="174"/>
      <c r="EZI42" s="174"/>
      <c r="EZJ42" s="174"/>
      <c r="EZK42" s="174"/>
      <c r="EZL42" s="174"/>
      <c r="EZM42" s="174"/>
      <c r="EZN42" s="174"/>
      <c r="EZO42" s="174"/>
      <c r="EZP42" s="174"/>
      <c r="EZQ42" s="174"/>
      <c r="EZR42" s="174"/>
      <c r="EZS42" s="174"/>
      <c r="EZT42" s="174"/>
      <c r="EZU42" s="174"/>
      <c r="EZV42" s="174"/>
      <c r="EZW42" s="174"/>
      <c r="EZX42" s="174"/>
      <c r="EZY42" s="174"/>
      <c r="EZZ42" s="174"/>
      <c r="FAA42" s="174"/>
      <c r="FAB42" s="174"/>
      <c r="FAC42" s="174"/>
      <c r="FAD42" s="174"/>
      <c r="FAE42" s="174"/>
      <c r="FAF42" s="174"/>
      <c r="FAG42" s="174"/>
      <c r="FAH42" s="174"/>
      <c r="FAI42" s="174"/>
      <c r="FAJ42" s="174"/>
      <c r="FAK42" s="174"/>
      <c r="FAL42" s="174"/>
      <c r="FAM42" s="174"/>
      <c r="FAN42" s="174"/>
      <c r="FAO42" s="174"/>
      <c r="FAP42" s="174"/>
      <c r="FAQ42" s="174"/>
      <c r="FAR42" s="174"/>
      <c r="FAS42" s="174"/>
      <c r="FAT42" s="174"/>
      <c r="FAU42" s="174"/>
      <c r="FAV42" s="174"/>
      <c r="FAW42" s="174"/>
      <c r="FAX42" s="174"/>
      <c r="FAY42" s="174"/>
      <c r="FAZ42" s="174"/>
      <c r="FBA42" s="174"/>
      <c r="FBB42" s="174"/>
      <c r="FBC42" s="174"/>
      <c r="FBD42" s="174"/>
      <c r="FBE42" s="174"/>
      <c r="FBF42" s="174"/>
      <c r="FBG42" s="174"/>
      <c r="FBH42" s="174"/>
      <c r="FBI42" s="174"/>
      <c r="FBJ42" s="174"/>
      <c r="FBK42" s="174"/>
      <c r="FBL42" s="174"/>
      <c r="FBM42" s="174"/>
      <c r="FBN42" s="174"/>
      <c r="FBO42" s="174"/>
      <c r="FBP42" s="174"/>
      <c r="FBQ42" s="174"/>
      <c r="FBR42" s="174"/>
      <c r="FBS42" s="174"/>
      <c r="FBT42" s="174"/>
      <c r="FBU42" s="174"/>
      <c r="FBV42" s="174"/>
      <c r="FBW42" s="174"/>
      <c r="FBX42" s="174"/>
      <c r="FBY42" s="174"/>
      <c r="FBZ42" s="174"/>
      <c r="FCA42" s="174"/>
      <c r="FCB42" s="174"/>
      <c r="FCC42" s="174"/>
      <c r="FCD42" s="174"/>
      <c r="FCE42" s="174"/>
      <c r="FCF42" s="174"/>
      <c r="FCG42" s="174"/>
      <c r="FCH42" s="174"/>
      <c r="FCI42" s="174"/>
      <c r="FCJ42" s="174"/>
      <c r="FCK42" s="174"/>
      <c r="FCL42" s="174"/>
      <c r="FCM42" s="174"/>
      <c r="FCN42" s="174"/>
      <c r="FCO42" s="174"/>
      <c r="FCP42" s="174"/>
      <c r="FCQ42" s="174"/>
      <c r="FCR42" s="174"/>
      <c r="FCS42" s="174"/>
      <c r="FCT42" s="174"/>
      <c r="FCU42" s="174"/>
      <c r="FCV42" s="174"/>
      <c r="FCW42" s="174"/>
      <c r="FCX42" s="174"/>
      <c r="FCY42" s="174"/>
      <c r="FCZ42" s="174"/>
      <c r="FDA42" s="174"/>
      <c r="FDB42" s="174"/>
      <c r="FDC42" s="174"/>
      <c r="FDD42" s="174"/>
      <c r="FDE42" s="174"/>
      <c r="FDF42" s="174"/>
      <c r="FDG42" s="174"/>
      <c r="FDH42" s="174"/>
      <c r="FDI42" s="174"/>
      <c r="FDJ42" s="174"/>
      <c r="FDK42" s="174"/>
      <c r="FDL42" s="174"/>
      <c r="FDM42" s="174"/>
      <c r="FDN42" s="174"/>
      <c r="FDO42" s="174"/>
      <c r="FDP42" s="174"/>
      <c r="FDQ42" s="174"/>
      <c r="FDR42" s="174"/>
      <c r="FDS42" s="174"/>
      <c r="FDT42" s="174"/>
      <c r="FDU42" s="174"/>
      <c r="FDV42" s="174"/>
      <c r="FDW42" s="174"/>
      <c r="FDX42" s="174"/>
      <c r="FDY42" s="174"/>
      <c r="FDZ42" s="174"/>
      <c r="FEA42" s="174"/>
      <c r="FEB42" s="174"/>
      <c r="FEC42" s="174"/>
      <c r="FED42" s="174"/>
      <c r="FEE42" s="174"/>
      <c r="FEF42" s="174"/>
      <c r="FEG42" s="174"/>
      <c r="FEH42" s="174"/>
      <c r="FEI42" s="174"/>
      <c r="FEJ42" s="174"/>
      <c r="FEK42" s="174"/>
      <c r="FEL42" s="174"/>
      <c r="FEM42" s="174"/>
      <c r="FEN42" s="174"/>
      <c r="FEO42" s="174"/>
      <c r="FEP42" s="174"/>
      <c r="FEQ42" s="174"/>
      <c r="FER42" s="174"/>
      <c r="FES42" s="174"/>
      <c r="FET42" s="174"/>
      <c r="FEU42" s="174"/>
      <c r="FEV42" s="174"/>
      <c r="FEW42" s="174"/>
      <c r="FEX42" s="174"/>
      <c r="FEY42" s="174"/>
      <c r="FEZ42" s="174"/>
      <c r="FFA42" s="174"/>
      <c r="FFB42" s="174"/>
      <c r="FFC42" s="174"/>
      <c r="FFD42" s="174"/>
      <c r="FFE42" s="174"/>
      <c r="FFF42" s="174"/>
      <c r="FFG42" s="174"/>
      <c r="FFH42" s="174"/>
      <c r="FFI42" s="174"/>
      <c r="FFJ42" s="174"/>
      <c r="FFK42" s="174"/>
      <c r="FFL42" s="174"/>
      <c r="FFM42" s="174"/>
      <c r="FFN42" s="174"/>
      <c r="FFO42" s="174"/>
      <c r="FFP42" s="174"/>
      <c r="FFQ42" s="174"/>
      <c r="FFR42" s="174"/>
      <c r="FFS42" s="174"/>
      <c r="FFT42" s="174"/>
      <c r="FFU42" s="174"/>
      <c r="FFV42" s="174"/>
      <c r="FFW42" s="174"/>
      <c r="FFX42" s="174"/>
      <c r="FFY42" s="174"/>
      <c r="FFZ42" s="174"/>
      <c r="FGA42" s="174"/>
      <c r="FGB42" s="174"/>
      <c r="FGC42" s="174"/>
      <c r="FGD42" s="174"/>
      <c r="FGE42" s="174"/>
      <c r="FGF42" s="174"/>
      <c r="FGG42" s="174"/>
      <c r="FGH42" s="174"/>
      <c r="FGI42" s="174"/>
      <c r="FGJ42" s="174"/>
      <c r="FGK42" s="174"/>
      <c r="FGL42" s="174"/>
      <c r="FGM42" s="174"/>
      <c r="FGN42" s="174"/>
      <c r="FGO42" s="174"/>
      <c r="FGP42" s="174"/>
      <c r="FGQ42" s="174"/>
      <c r="FGR42" s="174"/>
      <c r="FGS42" s="174"/>
      <c r="FGT42" s="174"/>
      <c r="FGU42" s="174"/>
      <c r="FGV42" s="174"/>
      <c r="FGW42" s="174"/>
      <c r="FGX42" s="174"/>
      <c r="FGY42" s="174"/>
      <c r="FGZ42" s="174"/>
      <c r="FHA42" s="174"/>
      <c r="FHB42" s="174"/>
      <c r="FHC42" s="174"/>
      <c r="FHD42" s="174"/>
      <c r="FHE42" s="174"/>
      <c r="FHF42" s="174"/>
      <c r="FHG42" s="174"/>
      <c r="FHH42" s="174"/>
      <c r="FHI42" s="174"/>
      <c r="FHJ42" s="174"/>
      <c r="FHK42" s="174"/>
      <c r="FHL42" s="174"/>
      <c r="FHM42" s="174"/>
      <c r="FHN42" s="174"/>
      <c r="FHO42" s="174"/>
      <c r="FHP42" s="174"/>
      <c r="FHQ42" s="174"/>
      <c r="FHR42" s="174"/>
      <c r="FHS42" s="174"/>
      <c r="FHT42" s="174"/>
      <c r="FHU42" s="174"/>
      <c r="FHV42" s="174"/>
      <c r="FHW42" s="174"/>
      <c r="FHX42" s="174"/>
      <c r="FHY42" s="174"/>
      <c r="FHZ42" s="174"/>
      <c r="FIA42" s="174"/>
      <c r="FIB42" s="174"/>
      <c r="FIC42" s="174"/>
      <c r="FID42" s="174"/>
      <c r="FIE42" s="174"/>
      <c r="FIF42" s="174"/>
      <c r="FIG42" s="174"/>
      <c r="FIH42" s="174"/>
      <c r="FII42" s="174"/>
      <c r="FIJ42" s="174"/>
      <c r="FIK42" s="174"/>
      <c r="FIL42" s="174"/>
      <c r="FIM42" s="174"/>
      <c r="FIN42" s="174"/>
      <c r="FIO42" s="174"/>
      <c r="FIP42" s="174"/>
      <c r="FIQ42" s="174"/>
      <c r="FIR42" s="174"/>
      <c r="FIS42" s="174"/>
      <c r="FIT42" s="174"/>
      <c r="FIU42" s="174"/>
      <c r="FIV42" s="174"/>
      <c r="FIW42" s="174"/>
      <c r="FIX42" s="174"/>
      <c r="FIY42" s="174"/>
      <c r="FIZ42" s="174"/>
      <c r="FJA42" s="174"/>
      <c r="FJB42" s="174"/>
      <c r="FJC42" s="174"/>
      <c r="FJD42" s="174"/>
      <c r="FJE42" s="174"/>
      <c r="FJF42" s="174"/>
      <c r="FJG42" s="174"/>
      <c r="FJH42" s="174"/>
      <c r="FJI42" s="174"/>
      <c r="FJJ42" s="174"/>
      <c r="FJK42" s="174"/>
      <c r="FJL42" s="174"/>
      <c r="FJM42" s="174"/>
      <c r="FJN42" s="174"/>
      <c r="FJO42" s="174"/>
      <c r="FJP42" s="174"/>
      <c r="FJQ42" s="174"/>
      <c r="FJR42" s="174"/>
      <c r="FJS42" s="174"/>
      <c r="FJT42" s="174"/>
      <c r="FJU42" s="174"/>
      <c r="FJV42" s="174"/>
      <c r="FJW42" s="174"/>
      <c r="FJX42" s="174"/>
      <c r="FJY42" s="174"/>
      <c r="FJZ42" s="174"/>
      <c r="FKA42" s="174"/>
      <c r="FKB42" s="174"/>
      <c r="FKC42" s="174"/>
      <c r="FKD42" s="174"/>
      <c r="FKE42" s="174"/>
      <c r="FKF42" s="174"/>
      <c r="FKG42" s="174"/>
      <c r="FKH42" s="174"/>
      <c r="FKI42" s="174"/>
      <c r="FKJ42" s="174"/>
      <c r="FKK42" s="174"/>
      <c r="FKL42" s="174"/>
      <c r="FKM42" s="174"/>
      <c r="FKN42" s="174"/>
      <c r="FKO42" s="174"/>
      <c r="FKP42" s="174"/>
      <c r="FKQ42" s="174"/>
      <c r="FKR42" s="174"/>
      <c r="FKS42" s="174"/>
      <c r="FKT42" s="174"/>
      <c r="FKU42" s="174"/>
      <c r="FKV42" s="174"/>
      <c r="FKW42" s="174"/>
      <c r="FKX42" s="174"/>
      <c r="FKY42" s="174"/>
      <c r="FKZ42" s="174"/>
      <c r="FLA42" s="174"/>
      <c r="FLB42" s="174"/>
      <c r="FLC42" s="174"/>
      <c r="FLD42" s="174"/>
      <c r="FLE42" s="174"/>
      <c r="FLF42" s="174"/>
      <c r="FLG42" s="174"/>
      <c r="FLH42" s="174"/>
      <c r="FLI42" s="174"/>
      <c r="FLJ42" s="174"/>
      <c r="FLK42" s="174"/>
      <c r="FLL42" s="174"/>
      <c r="FLM42" s="174"/>
      <c r="FLN42" s="174"/>
      <c r="FLO42" s="174"/>
      <c r="FLP42" s="174"/>
      <c r="FLQ42" s="174"/>
      <c r="FLR42" s="174"/>
      <c r="FLS42" s="174"/>
      <c r="FLT42" s="174"/>
      <c r="FLU42" s="174"/>
      <c r="FLV42" s="174"/>
      <c r="FLW42" s="174"/>
      <c r="FLX42" s="174"/>
      <c r="FLY42" s="174"/>
      <c r="FLZ42" s="174"/>
      <c r="FMA42" s="174"/>
      <c r="FMB42" s="174"/>
      <c r="FMC42" s="174"/>
      <c r="FMD42" s="174"/>
      <c r="FME42" s="174"/>
      <c r="FMF42" s="174"/>
      <c r="FMG42" s="174"/>
      <c r="FMH42" s="174"/>
      <c r="FMI42" s="174"/>
      <c r="FMJ42" s="174"/>
      <c r="FMK42" s="174"/>
      <c r="FML42" s="174"/>
      <c r="FMM42" s="174"/>
      <c r="FMN42" s="174"/>
      <c r="FMO42" s="174"/>
      <c r="FMP42" s="174"/>
      <c r="FMQ42" s="174"/>
      <c r="FMR42" s="174"/>
      <c r="FMS42" s="174"/>
      <c r="FMT42" s="174"/>
      <c r="FMU42" s="174"/>
      <c r="FMV42" s="174"/>
      <c r="FMW42" s="174"/>
      <c r="FMX42" s="174"/>
      <c r="FMY42" s="174"/>
      <c r="FMZ42" s="174"/>
      <c r="FNA42" s="174"/>
      <c r="FNB42" s="174"/>
      <c r="FNC42" s="174"/>
      <c r="FND42" s="174"/>
      <c r="FNE42" s="174"/>
      <c r="FNF42" s="174"/>
      <c r="FNG42" s="174"/>
      <c r="FNH42" s="174"/>
      <c r="FNI42" s="174"/>
      <c r="FNJ42" s="174"/>
      <c r="FNK42" s="174"/>
      <c r="FNL42" s="174"/>
      <c r="FNM42" s="174"/>
      <c r="FNN42" s="174"/>
      <c r="FNO42" s="174"/>
      <c r="FNP42" s="174"/>
      <c r="FNQ42" s="174"/>
      <c r="FNR42" s="174"/>
      <c r="FNS42" s="174"/>
      <c r="FNT42" s="174"/>
      <c r="FNU42" s="174"/>
      <c r="FNV42" s="174"/>
      <c r="FNW42" s="174"/>
      <c r="FNX42" s="174"/>
      <c r="FNY42" s="174"/>
      <c r="FNZ42" s="174"/>
      <c r="FOA42" s="174"/>
      <c r="FOB42" s="174"/>
      <c r="FOC42" s="174"/>
      <c r="FOD42" s="174"/>
      <c r="FOE42" s="174"/>
      <c r="FOF42" s="174"/>
      <c r="FOG42" s="174"/>
      <c r="FOH42" s="174"/>
      <c r="FOI42" s="174"/>
      <c r="FOJ42" s="174"/>
      <c r="FOK42" s="174"/>
      <c r="FOL42" s="174"/>
      <c r="FOM42" s="174"/>
      <c r="FON42" s="174"/>
      <c r="FOO42" s="174"/>
      <c r="FOP42" s="174"/>
      <c r="FOQ42" s="174"/>
      <c r="FOR42" s="174"/>
      <c r="FOS42" s="174"/>
      <c r="FOT42" s="174"/>
      <c r="FOU42" s="174"/>
      <c r="FOV42" s="174"/>
      <c r="FOW42" s="174"/>
      <c r="FOX42" s="174"/>
      <c r="FOY42" s="174"/>
      <c r="FOZ42" s="174"/>
      <c r="FPA42" s="174"/>
      <c r="FPB42" s="174"/>
      <c r="FPC42" s="174"/>
      <c r="FPD42" s="174"/>
      <c r="FPE42" s="174"/>
      <c r="FPF42" s="174"/>
      <c r="FPG42" s="174"/>
      <c r="FPH42" s="174"/>
      <c r="FPI42" s="174"/>
      <c r="FPJ42" s="174"/>
      <c r="FPK42" s="174"/>
      <c r="FPL42" s="174"/>
      <c r="FPM42" s="174"/>
      <c r="FPN42" s="174"/>
      <c r="FPO42" s="174"/>
      <c r="FPP42" s="174"/>
      <c r="FPQ42" s="174"/>
      <c r="FPR42" s="174"/>
      <c r="FPS42" s="174"/>
      <c r="FPT42" s="174"/>
      <c r="FPU42" s="174"/>
      <c r="FPV42" s="174"/>
      <c r="FPW42" s="174"/>
      <c r="FPX42" s="174"/>
      <c r="FPY42" s="174"/>
      <c r="FPZ42" s="174"/>
      <c r="FQA42" s="174"/>
      <c r="FQB42" s="174"/>
      <c r="FQC42" s="174"/>
      <c r="FQD42" s="174"/>
      <c r="FQE42" s="174"/>
      <c r="FQF42" s="174"/>
      <c r="FQG42" s="174"/>
      <c r="FQH42" s="174"/>
      <c r="FQI42" s="174"/>
      <c r="FQJ42" s="174"/>
      <c r="FQK42" s="174"/>
      <c r="FQL42" s="174"/>
      <c r="FQM42" s="174"/>
      <c r="FQN42" s="174"/>
      <c r="FQO42" s="174"/>
      <c r="FQP42" s="174"/>
      <c r="FQQ42" s="174"/>
      <c r="FQR42" s="174"/>
      <c r="FQS42" s="174"/>
      <c r="FQT42" s="174"/>
      <c r="FQU42" s="174"/>
      <c r="FQV42" s="174"/>
      <c r="FQW42" s="174"/>
      <c r="FQX42" s="174"/>
      <c r="FQY42" s="174"/>
      <c r="FQZ42" s="174"/>
      <c r="FRA42" s="174"/>
      <c r="FRB42" s="174"/>
      <c r="FRC42" s="174"/>
      <c r="FRD42" s="174"/>
      <c r="FRE42" s="174"/>
      <c r="FRF42" s="174"/>
      <c r="FRG42" s="174"/>
      <c r="FRH42" s="174"/>
      <c r="FRI42" s="174"/>
      <c r="FRJ42" s="174"/>
      <c r="FRK42" s="174"/>
      <c r="FRL42" s="174"/>
      <c r="FRM42" s="174"/>
      <c r="FRN42" s="174"/>
      <c r="FRO42" s="174"/>
      <c r="FRP42" s="174"/>
      <c r="FRQ42" s="174"/>
      <c r="FRR42" s="174"/>
      <c r="FRS42" s="174"/>
      <c r="FRT42" s="174"/>
      <c r="FRU42" s="174"/>
      <c r="FRV42" s="174"/>
      <c r="FRW42" s="174"/>
      <c r="FRX42" s="174"/>
      <c r="FRY42" s="174"/>
      <c r="FRZ42" s="174"/>
      <c r="FSA42" s="174"/>
      <c r="FSB42" s="174"/>
      <c r="FSC42" s="174"/>
      <c r="FSD42" s="174"/>
      <c r="FSE42" s="174"/>
      <c r="FSF42" s="174"/>
      <c r="FSG42" s="174"/>
      <c r="FSH42" s="174"/>
      <c r="FSI42" s="174"/>
      <c r="FSJ42" s="174"/>
      <c r="FSK42" s="174"/>
      <c r="FSL42" s="174"/>
      <c r="FSM42" s="174"/>
      <c r="FSN42" s="174"/>
      <c r="FSO42" s="174"/>
      <c r="FSP42" s="174"/>
      <c r="FSQ42" s="174"/>
      <c r="FSR42" s="174"/>
      <c r="FSS42" s="174"/>
      <c r="FST42" s="174"/>
      <c r="FSU42" s="174"/>
      <c r="FSV42" s="174"/>
      <c r="FSW42" s="174"/>
      <c r="FSX42" s="174"/>
      <c r="FSY42" s="174"/>
      <c r="FSZ42" s="174"/>
      <c r="FTA42" s="174"/>
      <c r="FTB42" s="174"/>
      <c r="FTC42" s="174"/>
      <c r="FTD42" s="174"/>
      <c r="FTE42" s="174"/>
      <c r="FTF42" s="174"/>
      <c r="FTG42" s="174"/>
      <c r="FTH42" s="174"/>
      <c r="FTI42" s="174"/>
      <c r="FTJ42" s="174"/>
      <c r="FTK42" s="174"/>
      <c r="FTL42" s="174"/>
      <c r="FTM42" s="174"/>
      <c r="FTN42" s="174"/>
      <c r="FTO42" s="174"/>
      <c r="FTP42" s="174"/>
      <c r="FTQ42" s="174"/>
      <c r="FTR42" s="174"/>
      <c r="FTS42" s="174"/>
      <c r="FTT42" s="174"/>
      <c r="FTU42" s="174"/>
      <c r="FTV42" s="174"/>
      <c r="FTW42" s="174"/>
      <c r="FTX42" s="174"/>
      <c r="FTY42" s="174"/>
      <c r="FTZ42" s="174"/>
      <c r="FUA42" s="174"/>
      <c r="FUB42" s="174"/>
      <c r="FUC42" s="174"/>
      <c r="FUD42" s="174"/>
      <c r="FUE42" s="174"/>
      <c r="FUF42" s="174"/>
      <c r="FUG42" s="174"/>
      <c r="FUH42" s="174"/>
      <c r="FUI42" s="174"/>
      <c r="FUJ42" s="174"/>
      <c r="FUK42" s="174"/>
      <c r="FUL42" s="174"/>
      <c r="FUM42" s="174"/>
      <c r="FUN42" s="174"/>
      <c r="FUO42" s="174"/>
      <c r="FUP42" s="174"/>
      <c r="FUQ42" s="174"/>
      <c r="FUR42" s="174"/>
      <c r="FUS42" s="174"/>
      <c r="FUT42" s="174"/>
      <c r="FUU42" s="174"/>
      <c r="FUV42" s="174"/>
      <c r="FUW42" s="174"/>
      <c r="FUX42" s="174"/>
      <c r="FUY42" s="174"/>
      <c r="FUZ42" s="174"/>
      <c r="FVA42" s="174"/>
      <c r="FVB42" s="174"/>
      <c r="FVC42" s="174"/>
      <c r="FVD42" s="174"/>
      <c r="FVE42" s="174"/>
      <c r="FVF42" s="174"/>
      <c r="FVG42" s="174"/>
      <c r="FVH42" s="174"/>
      <c r="FVI42" s="174"/>
      <c r="FVJ42" s="174"/>
      <c r="FVK42" s="174"/>
      <c r="FVL42" s="174"/>
      <c r="FVM42" s="174"/>
      <c r="FVN42" s="174"/>
      <c r="FVO42" s="174"/>
      <c r="FVP42" s="174"/>
      <c r="FVQ42" s="174"/>
      <c r="FVR42" s="174"/>
      <c r="FVS42" s="174"/>
      <c r="FVT42" s="174"/>
      <c r="FVU42" s="174"/>
      <c r="FVV42" s="174"/>
      <c r="FVW42" s="174"/>
      <c r="FVX42" s="174"/>
      <c r="FVY42" s="174"/>
      <c r="FVZ42" s="174"/>
      <c r="FWA42" s="174"/>
      <c r="FWB42" s="174"/>
      <c r="FWC42" s="174"/>
      <c r="FWD42" s="174"/>
      <c r="FWE42" s="174"/>
      <c r="FWF42" s="174"/>
      <c r="FWG42" s="174"/>
      <c r="FWH42" s="174"/>
      <c r="FWI42" s="174"/>
      <c r="FWJ42" s="174"/>
      <c r="FWK42" s="174"/>
      <c r="FWL42" s="174"/>
      <c r="FWM42" s="174"/>
      <c r="FWN42" s="174"/>
      <c r="FWO42" s="174"/>
      <c r="FWP42" s="174"/>
      <c r="FWQ42" s="174"/>
      <c r="FWR42" s="174"/>
      <c r="FWS42" s="174"/>
      <c r="FWT42" s="174"/>
      <c r="FWU42" s="174"/>
      <c r="FWV42" s="174"/>
      <c r="FWW42" s="174"/>
      <c r="FWX42" s="174"/>
      <c r="FWY42" s="174"/>
      <c r="FWZ42" s="174"/>
      <c r="FXA42" s="174"/>
      <c r="FXB42" s="174"/>
      <c r="FXC42" s="174"/>
      <c r="FXD42" s="174"/>
      <c r="FXE42" s="174"/>
      <c r="FXF42" s="174"/>
      <c r="FXG42" s="174"/>
      <c r="FXH42" s="174"/>
      <c r="FXI42" s="174"/>
      <c r="FXJ42" s="174"/>
      <c r="FXK42" s="174"/>
      <c r="FXL42" s="174"/>
      <c r="FXM42" s="174"/>
      <c r="FXN42" s="174"/>
      <c r="FXO42" s="174"/>
      <c r="FXP42" s="174"/>
      <c r="FXQ42" s="174"/>
      <c r="FXR42" s="174"/>
      <c r="FXS42" s="174"/>
      <c r="FXT42" s="174"/>
      <c r="FXU42" s="174"/>
      <c r="FXV42" s="174"/>
      <c r="FXW42" s="174"/>
      <c r="FXX42" s="174"/>
      <c r="FXY42" s="174"/>
      <c r="FXZ42" s="174"/>
      <c r="FYA42" s="174"/>
      <c r="FYB42" s="174"/>
      <c r="FYC42" s="174"/>
      <c r="FYD42" s="174"/>
      <c r="FYE42" s="174"/>
      <c r="FYF42" s="174"/>
      <c r="FYG42" s="174"/>
      <c r="FYH42" s="174"/>
      <c r="FYI42" s="174"/>
      <c r="FYJ42" s="174"/>
      <c r="FYK42" s="174"/>
      <c r="FYL42" s="174"/>
      <c r="FYM42" s="174"/>
      <c r="FYN42" s="174"/>
      <c r="FYO42" s="174"/>
      <c r="FYP42" s="174"/>
      <c r="FYQ42" s="174"/>
      <c r="FYR42" s="174"/>
      <c r="FYS42" s="174"/>
      <c r="FYT42" s="174"/>
      <c r="FYU42" s="174"/>
      <c r="FYV42" s="174"/>
      <c r="FYW42" s="174"/>
      <c r="FYX42" s="174"/>
      <c r="FYY42" s="174"/>
      <c r="FYZ42" s="174"/>
      <c r="FZA42" s="174"/>
      <c r="FZB42" s="174"/>
      <c r="FZC42" s="174"/>
      <c r="FZD42" s="174"/>
      <c r="FZE42" s="174"/>
      <c r="FZF42" s="174"/>
      <c r="FZG42" s="174"/>
      <c r="FZH42" s="174"/>
      <c r="FZI42" s="174"/>
      <c r="FZJ42" s="174"/>
      <c r="FZK42" s="174"/>
      <c r="FZL42" s="174"/>
      <c r="FZM42" s="174"/>
      <c r="FZN42" s="174"/>
      <c r="FZO42" s="174"/>
      <c r="FZP42" s="174"/>
      <c r="FZQ42" s="174"/>
      <c r="FZR42" s="174"/>
      <c r="FZS42" s="174"/>
      <c r="FZT42" s="174"/>
      <c r="FZU42" s="174"/>
      <c r="FZV42" s="174"/>
      <c r="FZW42" s="174"/>
      <c r="FZX42" s="174"/>
      <c r="FZY42" s="174"/>
      <c r="FZZ42" s="174"/>
      <c r="GAA42" s="174"/>
      <c r="GAB42" s="174"/>
      <c r="GAC42" s="174"/>
      <c r="GAD42" s="174"/>
      <c r="GAE42" s="174"/>
      <c r="GAF42" s="174"/>
      <c r="GAG42" s="174"/>
      <c r="GAH42" s="174"/>
      <c r="GAI42" s="174"/>
      <c r="GAJ42" s="174"/>
      <c r="GAK42" s="174"/>
      <c r="GAL42" s="174"/>
      <c r="GAM42" s="174"/>
      <c r="GAN42" s="174"/>
      <c r="GAO42" s="174"/>
      <c r="GAP42" s="174"/>
      <c r="GAQ42" s="174"/>
      <c r="GAR42" s="174"/>
      <c r="GAS42" s="174"/>
      <c r="GAT42" s="174"/>
      <c r="GAU42" s="174"/>
      <c r="GAV42" s="174"/>
      <c r="GAW42" s="174"/>
      <c r="GAX42" s="174"/>
      <c r="GAY42" s="174"/>
      <c r="GAZ42" s="174"/>
      <c r="GBA42" s="174"/>
      <c r="GBB42" s="174"/>
      <c r="GBC42" s="174"/>
      <c r="GBD42" s="174"/>
      <c r="GBE42" s="174"/>
      <c r="GBF42" s="174"/>
      <c r="GBG42" s="174"/>
      <c r="GBH42" s="174"/>
      <c r="GBI42" s="174"/>
      <c r="GBJ42" s="174"/>
      <c r="GBK42" s="174"/>
      <c r="GBL42" s="174"/>
      <c r="GBM42" s="174"/>
      <c r="GBN42" s="174"/>
      <c r="GBO42" s="174"/>
      <c r="GBP42" s="174"/>
      <c r="GBQ42" s="174"/>
      <c r="GBR42" s="174"/>
      <c r="GBS42" s="174"/>
      <c r="GBT42" s="174"/>
      <c r="GBU42" s="174"/>
      <c r="GBV42" s="174"/>
      <c r="GBW42" s="174"/>
      <c r="GBX42" s="174"/>
      <c r="GBY42" s="174"/>
      <c r="GBZ42" s="174"/>
      <c r="GCA42" s="174"/>
      <c r="GCB42" s="174"/>
      <c r="GCC42" s="174"/>
      <c r="GCD42" s="174"/>
      <c r="GCE42" s="174"/>
      <c r="GCF42" s="174"/>
      <c r="GCG42" s="174"/>
      <c r="GCH42" s="174"/>
      <c r="GCI42" s="174"/>
      <c r="GCJ42" s="174"/>
      <c r="GCK42" s="174"/>
      <c r="GCL42" s="174"/>
      <c r="GCM42" s="174"/>
      <c r="GCN42" s="174"/>
      <c r="GCO42" s="174"/>
      <c r="GCP42" s="174"/>
      <c r="GCQ42" s="174"/>
      <c r="GCR42" s="174"/>
      <c r="GCS42" s="174"/>
      <c r="GCT42" s="174"/>
      <c r="GCU42" s="174"/>
      <c r="GCV42" s="174"/>
      <c r="GCW42" s="174"/>
      <c r="GCX42" s="174"/>
      <c r="GCY42" s="174"/>
      <c r="GCZ42" s="174"/>
      <c r="GDA42" s="174"/>
      <c r="GDB42" s="174"/>
      <c r="GDC42" s="174"/>
      <c r="GDD42" s="174"/>
      <c r="GDE42" s="174"/>
      <c r="GDF42" s="174"/>
      <c r="GDG42" s="174"/>
      <c r="GDH42" s="174"/>
      <c r="GDI42" s="174"/>
      <c r="GDJ42" s="174"/>
      <c r="GDK42" s="174"/>
      <c r="GDL42" s="174"/>
      <c r="GDM42" s="174"/>
      <c r="GDN42" s="174"/>
      <c r="GDO42" s="174"/>
      <c r="GDP42" s="174"/>
      <c r="GDQ42" s="174"/>
      <c r="GDR42" s="174"/>
      <c r="GDS42" s="174"/>
      <c r="GDT42" s="174"/>
      <c r="GDU42" s="174"/>
      <c r="GDV42" s="174"/>
      <c r="GDW42" s="174"/>
      <c r="GDX42" s="174"/>
      <c r="GDY42" s="174"/>
      <c r="GDZ42" s="174"/>
      <c r="GEA42" s="174"/>
      <c r="GEB42" s="174"/>
      <c r="GEC42" s="174"/>
      <c r="GED42" s="174"/>
      <c r="GEE42" s="174"/>
      <c r="GEF42" s="174"/>
      <c r="GEG42" s="174"/>
      <c r="GEH42" s="174"/>
      <c r="GEI42" s="174"/>
      <c r="GEJ42" s="174"/>
      <c r="GEK42" s="174"/>
      <c r="GEL42" s="174"/>
      <c r="GEM42" s="174"/>
      <c r="GEN42" s="174"/>
      <c r="GEO42" s="174"/>
      <c r="GEP42" s="174"/>
      <c r="GEQ42" s="174"/>
      <c r="GER42" s="174"/>
      <c r="GES42" s="174"/>
      <c r="GET42" s="174"/>
      <c r="GEU42" s="174"/>
      <c r="GEV42" s="174"/>
      <c r="GEW42" s="174"/>
      <c r="GEX42" s="174"/>
      <c r="GEY42" s="174"/>
      <c r="GEZ42" s="174"/>
      <c r="GFA42" s="174"/>
      <c r="GFB42" s="174"/>
      <c r="GFC42" s="174"/>
      <c r="GFD42" s="174"/>
      <c r="GFE42" s="174"/>
      <c r="GFF42" s="174"/>
      <c r="GFG42" s="174"/>
      <c r="GFH42" s="174"/>
      <c r="GFI42" s="174"/>
      <c r="GFJ42" s="174"/>
      <c r="GFK42" s="174"/>
      <c r="GFL42" s="174"/>
      <c r="GFM42" s="174"/>
      <c r="GFN42" s="174"/>
      <c r="GFO42" s="174"/>
      <c r="GFP42" s="174"/>
      <c r="GFQ42" s="174"/>
      <c r="GFR42" s="174"/>
      <c r="GFS42" s="174"/>
      <c r="GFT42" s="174"/>
      <c r="GFU42" s="174"/>
      <c r="GFV42" s="174"/>
      <c r="GFW42" s="174"/>
      <c r="GFX42" s="174"/>
      <c r="GFY42" s="174"/>
      <c r="GFZ42" s="174"/>
      <c r="GGA42" s="174"/>
      <c r="GGB42" s="174"/>
      <c r="GGC42" s="174"/>
      <c r="GGD42" s="174"/>
      <c r="GGE42" s="174"/>
      <c r="GGF42" s="174"/>
      <c r="GGG42" s="174"/>
      <c r="GGH42" s="174"/>
      <c r="GGI42" s="174"/>
      <c r="GGJ42" s="174"/>
      <c r="GGK42" s="174"/>
      <c r="GGL42" s="174"/>
      <c r="GGM42" s="174"/>
      <c r="GGN42" s="174"/>
      <c r="GGO42" s="174"/>
      <c r="GGP42" s="174"/>
      <c r="GGQ42" s="174"/>
      <c r="GGR42" s="174"/>
      <c r="GGS42" s="174"/>
      <c r="GGT42" s="174"/>
      <c r="GGU42" s="174"/>
      <c r="GGV42" s="174"/>
      <c r="GGW42" s="174"/>
      <c r="GGX42" s="174"/>
      <c r="GGY42" s="174"/>
      <c r="GGZ42" s="174"/>
      <c r="GHA42" s="174"/>
      <c r="GHB42" s="174"/>
      <c r="GHC42" s="174"/>
      <c r="GHD42" s="174"/>
      <c r="GHE42" s="174"/>
      <c r="GHF42" s="174"/>
      <c r="GHG42" s="174"/>
      <c r="GHH42" s="174"/>
      <c r="GHI42" s="174"/>
      <c r="GHJ42" s="174"/>
      <c r="GHK42" s="174"/>
      <c r="GHL42" s="174"/>
      <c r="GHM42" s="174"/>
      <c r="GHN42" s="174"/>
      <c r="GHO42" s="174"/>
      <c r="GHP42" s="174"/>
      <c r="GHQ42" s="174"/>
      <c r="GHR42" s="174"/>
      <c r="GHS42" s="174"/>
      <c r="GHT42" s="174"/>
      <c r="GHU42" s="174"/>
      <c r="GHV42" s="174"/>
      <c r="GHW42" s="174"/>
      <c r="GHX42" s="174"/>
      <c r="GHY42" s="174"/>
      <c r="GHZ42" s="174"/>
      <c r="GIA42" s="174"/>
      <c r="GIB42" s="174"/>
      <c r="GIC42" s="174"/>
      <c r="GID42" s="174"/>
      <c r="GIE42" s="174"/>
      <c r="GIF42" s="174"/>
      <c r="GIG42" s="174"/>
      <c r="GIH42" s="174"/>
      <c r="GII42" s="174"/>
      <c r="GIJ42" s="174"/>
      <c r="GIK42" s="174"/>
      <c r="GIL42" s="174"/>
      <c r="GIM42" s="174"/>
      <c r="GIN42" s="174"/>
      <c r="GIO42" s="174"/>
      <c r="GIP42" s="174"/>
      <c r="GIQ42" s="174"/>
      <c r="GIR42" s="174"/>
      <c r="GIS42" s="174"/>
      <c r="GIT42" s="174"/>
      <c r="GIU42" s="174"/>
      <c r="GIV42" s="174"/>
      <c r="GIW42" s="174"/>
      <c r="GIX42" s="174"/>
      <c r="GIY42" s="174"/>
      <c r="GIZ42" s="174"/>
      <c r="GJA42" s="174"/>
      <c r="GJB42" s="174"/>
      <c r="GJC42" s="174"/>
      <c r="GJD42" s="174"/>
      <c r="GJE42" s="174"/>
      <c r="GJF42" s="174"/>
      <c r="GJG42" s="174"/>
      <c r="GJH42" s="174"/>
      <c r="GJI42" s="174"/>
      <c r="GJJ42" s="174"/>
      <c r="GJK42" s="174"/>
      <c r="GJL42" s="174"/>
      <c r="GJM42" s="174"/>
      <c r="GJN42" s="174"/>
      <c r="GJO42" s="174"/>
      <c r="GJP42" s="174"/>
      <c r="GJQ42" s="174"/>
      <c r="GJR42" s="174"/>
      <c r="GJS42" s="174"/>
      <c r="GJT42" s="174"/>
      <c r="GJU42" s="174"/>
      <c r="GJV42" s="174"/>
      <c r="GJW42" s="174"/>
      <c r="GJX42" s="174"/>
      <c r="GJY42" s="174"/>
      <c r="GJZ42" s="174"/>
      <c r="GKA42" s="174"/>
      <c r="GKB42" s="174"/>
      <c r="GKC42" s="174"/>
      <c r="GKD42" s="174"/>
      <c r="GKE42" s="174"/>
      <c r="GKF42" s="174"/>
      <c r="GKG42" s="174"/>
      <c r="GKH42" s="174"/>
      <c r="GKI42" s="174"/>
      <c r="GKJ42" s="174"/>
      <c r="GKK42" s="174"/>
      <c r="GKL42" s="174"/>
      <c r="GKM42" s="174"/>
      <c r="GKN42" s="174"/>
      <c r="GKO42" s="174"/>
      <c r="GKP42" s="174"/>
      <c r="GKQ42" s="174"/>
      <c r="GKR42" s="174"/>
      <c r="GKS42" s="174"/>
      <c r="GKT42" s="174"/>
      <c r="GKU42" s="174"/>
      <c r="GKV42" s="174"/>
      <c r="GKW42" s="174"/>
      <c r="GKX42" s="174"/>
      <c r="GKY42" s="174"/>
      <c r="GKZ42" s="174"/>
      <c r="GLA42" s="174"/>
      <c r="GLB42" s="174"/>
      <c r="GLC42" s="174"/>
      <c r="GLD42" s="174"/>
      <c r="GLE42" s="174"/>
      <c r="GLF42" s="174"/>
      <c r="GLG42" s="174"/>
      <c r="GLH42" s="174"/>
      <c r="GLI42" s="174"/>
      <c r="GLJ42" s="174"/>
      <c r="GLK42" s="174"/>
      <c r="GLL42" s="174"/>
      <c r="GLM42" s="174"/>
      <c r="GLN42" s="174"/>
      <c r="GLO42" s="174"/>
      <c r="GLP42" s="174"/>
      <c r="GLQ42" s="174"/>
      <c r="GLR42" s="174"/>
      <c r="GLS42" s="174"/>
      <c r="GLT42" s="174"/>
      <c r="GLU42" s="174"/>
      <c r="GLV42" s="174"/>
      <c r="GLW42" s="174"/>
      <c r="GLX42" s="174"/>
      <c r="GLY42" s="174"/>
      <c r="GLZ42" s="174"/>
      <c r="GMA42" s="174"/>
      <c r="GMB42" s="174"/>
      <c r="GMC42" s="174"/>
      <c r="GMD42" s="174"/>
      <c r="GME42" s="174"/>
      <c r="GMF42" s="174"/>
      <c r="GMG42" s="174"/>
      <c r="GMH42" s="174"/>
      <c r="GMI42" s="174"/>
      <c r="GMJ42" s="174"/>
      <c r="GMK42" s="174"/>
      <c r="GML42" s="174"/>
      <c r="GMM42" s="174"/>
      <c r="GMN42" s="174"/>
      <c r="GMO42" s="174"/>
      <c r="GMP42" s="174"/>
      <c r="GMQ42" s="174"/>
      <c r="GMR42" s="174"/>
      <c r="GMS42" s="174"/>
      <c r="GMT42" s="174"/>
      <c r="GMU42" s="174"/>
      <c r="GMV42" s="174"/>
      <c r="GMW42" s="174"/>
      <c r="GMX42" s="174"/>
      <c r="GMY42" s="174"/>
      <c r="GMZ42" s="174"/>
      <c r="GNA42" s="174"/>
      <c r="GNB42" s="174"/>
      <c r="GNC42" s="174"/>
      <c r="GND42" s="174"/>
      <c r="GNE42" s="174"/>
      <c r="GNF42" s="174"/>
      <c r="GNG42" s="174"/>
      <c r="GNH42" s="174"/>
      <c r="GNI42" s="174"/>
      <c r="GNJ42" s="174"/>
      <c r="GNK42" s="174"/>
      <c r="GNL42" s="174"/>
      <c r="GNM42" s="174"/>
      <c r="GNN42" s="174"/>
      <c r="GNO42" s="174"/>
      <c r="GNP42" s="174"/>
      <c r="GNQ42" s="174"/>
      <c r="GNR42" s="174"/>
      <c r="GNS42" s="174"/>
      <c r="GNT42" s="174"/>
      <c r="GNU42" s="174"/>
      <c r="GNV42" s="174"/>
      <c r="GNW42" s="174"/>
      <c r="GNX42" s="174"/>
      <c r="GNY42" s="174"/>
      <c r="GNZ42" s="174"/>
      <c r="GOA42" s="174"/>
      <c r="GOB42" s="174"/>
      <c r="GOC42" s="174"/>
      <c r="GOD42" s="174"/>
      <c r="GOE42" s="174"/>
      <c r="GOF42" s="174"/>
      <c r="GOG42" s="174"/>
      <c r="GOH42" s="174"/>
      <c r="GOI42" s="174"/>
      <c r="GOJ42" s="174"/>
      <c r="GOK42" s="174"/>
      <c r="GOL42" s="174"/>
      <c r="GOM42" s="174"/>
      <c r="GON42" s="174"/>
      <c r="GOO42" s="174"/>
      <c r="GOP42" s="174"/>
      <c r="GOQ42" s="174"/>
      <c r="GOR42" s="174"/>
      <c r="GOS42" s="174"/>
      <c r="GOT42" s="174"/>
      <c r="GOU42" s="174"/>
      <c r="GOV42" s="174"/>
      <c r="GOW42" s="174"/>
      <c r="GOX42" s="174"/>
      <c r="GOY42" s="174"/>
      <c r="GOZ42" s="174"/>
      <c r="GPA42" s="174"/>
      <c r="GPB42" s="174"/>
      <c r="GPC42" s="174"/>
      <c r="GPD42" s="174"/>
      <c r="GPE42" s="174"/>
      <c r="GPF42" s="174"/>
      <c r="GPG42" s="174"/>
      <c r="GPH42" s="174"/>
      <c r="GPI42" s="174"/>
      <c r="GPJ42" s="174"/>
      <c r="GPK42" s="174"/>
      <c r="GPL42" s="174"/>
      <c r="GPM42" s="174"/>
      <c r="GPN42" s="174"/>
      <c r="GPO42" s="174"/>
      <c r="GPP42" s="174"/>
      <c r="GPQ42" s="174"/>
      <c r="GPR42" s="174"/>
      <c r="GPS42" s="174"/>
      <c r="GPT42" s="174"/>
      <c r="GPU42" s="174"/>
      <c r="GPV42" s="174"/>
      <c r="GPW42" s="174"/>
      <c r="GPX42" s="174"/>
      <c r="GPY42" s="174"/>
      <c r="GPZ42" s="174"/>
      <c r="GQA42" s="174"/>
      <c r="GQB42" s="174"/>
      <c r="GQC42" s="174"/>
      <c r="GQD42" s="174"/>
      <c r="GQE42" s="174"/>
      <c r="GQF42" s="174"/>
      <c r="GQG42" s="174"/>
      <c r="GQH42" s="174"/>
      <c r="GQI42" s="174"/>
      <c r="GQJ42" s="174"/>
      <c r="GQK42" s="174"/>
      <c r="GQL42" s="174"/>
      <c r="GQM42" s="174"/>
      <c r="GQN42" s="174"/>
      <c r="GQO42" s="174"/>
      <c r="GQP42" s="174"/>
      <c r="GQQ42" s="174"/>
      <c r="GQR42" s="174"/>
      <c r="GQS42" s="174"/>
      <c r="GQT42" s="174"/>
      <c r="GQU42" s="174"/>
      <c r="GQV42" s="174"/>
      <c r="GQW42" s="174"/>
      <c r="GQX42" s="174"/>
      <c r="GQY42" s="174"/>
      <c r="GQZ42" s="174"/>
      <c r="GRA42" s="174"/>
      <c r="GRB42" s="174"/>
      <c r="GRC42" s="174"/>
      <c r="GRD42" s="174"/>
      <c r="GRE42" s="174"/>
      <c r="GRF42" s="174"/>
      <c r="GRG42" s="174"/>
      <c r="GRH42" s="174"/>
      <c r="GRI42" s="174"/>
      <c r="GRJ42" s="174"/>
      <c r="GRK42" s="174"/>
      <c r="GRL42" s="174"/>
      <c r="GRM42" s="174"/>
      <c r="GRN42" s="174"/>
      <c r="GRO42" s="174"/>
      <c r="GRP42" s="174"/>
      <c r="GRQ42" s="174"/>
      <c r="GRR42" s="174"/>
      <c r="GRS42" s="174"/>
      <c r="GRT42" s="174"/>
      <c r="GRU42" s="174"/>
      <c r="GRV42" s="174"/>
      <c r="GRW42" s="174"/>
      <c r="GRX42" s="174"/>
      <c r="GRY42" s="174"/>
      <c r="GRZ42" s="174"/>
      <c r="GSA42" s="174"/>
      <c r="GSB42" s="174"/>
      <c r="GSC42" s="174"/>
      <c r="GSD42" s="174"/>
      <c r="GSE42" s="174"/>
      <c r="GSF42" s="174"/>
      <c r="GSG42" s="174"/>
      <c r="GSH42" s="174"/>
      <c r="GSI42" s="174"/>
      <c r="GSJ42" s="174"/>
      <c r="GSK42" s="174"/>
      <c r="GSL42" s="174"/>
      <c r="GSM42" s="174"/>
      <c r="GSN42" s="174"/>
      <c r="GSO42" s="174"/>
      <c r="GSP42" s="174"/>
      <c r="GSQ42" s="174"/>
      <c r="GSR42" s="174"/>
      <c r="GSS42" s="174"/>
      <c r="GST42" s="174"/>
      <c r="GSU42" s="174"/>
      <c r="GSV42" s="174"/>
      <c r="GSW42" s="174"/>
      <c r="GSX42" s="174"/>
      <c r="GSY42" s="174"/>
      <c r="GSZ42" s="174"/>
      <c r="GTA42" s="174"/>
      <c r="GTB42" s="174"/>
      <c r="GTC42" s="174"/>
      <c r="GTD42" s="174"/>
      <c r="GTE42" s="174"/>
      <c r="GTF42" s="174"/>
      <c r="GTG42" s="174"/>
      <c r="GTH42" s="174"/>
      <c r="GTI42" s="174"/>
      <c r="GTJ42" s="174"/>
      <c r="GTK42" s="174"/>
      <c r="GTL42" s="174"/>
      <c r="GTM42" s="174"/>
      <c r="GTN42" s="174"/>
      <c r="GTO42" s="174"/>
      <c r="GTP42" s="174"/>
      <c r="GTQ42" s="174"/>
      <c r="GTR42" s="174"/>
      <c r="GTS42" s="174"/>
      <c r="GTT42" s="174"/>
      <c r="GTU42" s="174"/>
      <c r="GTV42" s="174"/>
      <c r="GTW42" s="174"/>
      <c r="GTX42" s="174"/>
      <c r="GTY42" s="174"/>
      <c r="GTZ42" s="174"/>
      <c r="GUA42" s="174"/>
      <c r="GUB42" s="174"/>
      <c r="GUC42" s="174"/>
      <c r="GUD42" s="174"/>
      <c r="GUE42" s="174"/>
      <c r="GUF42" s="174"/>
      <c r="GUG42" s="174"/>
      <c r="GUH42" s="174"/>
      <c r="GUI42" s="174"/>
      <c r="GUJ42" s="174"/>
      <c r="GUK42" s="174"/>
      <c r="GUL42" s="174"/>
      <c r="GUM42" s="174"/>
      <c r="GUN42" s="174"/>
      <c r="GUO42" s="174"/>
      <c r="GUP42" s="174"/>
      <c r="GUQ42" s="174"/>
      <c r="GUR42" s="174"/>
      <c r="GUS42" s="174"/>
      <c r="GUT42" s="174"/>
      <c r="GUU42" s="174"/>
      <c r="GUV42" s="174"/>
      <c r="GUW42" s="174"/>
      <c r="GUX42" s="174"/>
      <c r="GUY42" s="174"/>
      <c r="GUZ42" s="174"/>
      <c r="GVA42" s="174"/>
      <c r="GVB42" s="174"/>
      <c r="GVC42" s="174"/>
      <c r="GVD42" s="174"/>
      <c r="GVE42" s="174"/>
      <c r="GVF42" s="174"/>
      <c r="GVG42" s="174"/>
      <c r="GVH42" s="174"/>
      <c r="GVI42" s="174"/>
      <c r="GVJ42" s="174"/>
      <c r="GVK42" s="174"/>
      <c r="GVL42" s="174"/>
      <c r="GVM42" s="174"/>
      <c r="GVN42" s="174"/>
      <c r="GVO42" s="174"/>
      <c r="GVP42" s="174"/>
      <c r="GVQ42" s="174"/>
      <c r="GVR42" s="174"/>
      <c r="GVS42" s="174"/>
      <c r="GVT42" s="174"/>
      <c r="GVU42" s="174"/>
      <c r="GVV42" s="174"/>
      <c r="GVW42" s="174"/>
      <c r="GVX42" s="174"/>
      <c r="GVY42" s="174"/>
      <c r="GVZ42" s="174"/>
      <c r="GWA42" s="174"/>
      <c r="GWB42" s="174"/>
      <c r="GWC42" s="174"/>
      <c r="GWD42" s="174"/>
      <c r="GWE42" s="174"/>
      <c r="GWF42" s="174"/>
      <c r="GWG42" s="174"/>
      <c r="GWH42" s="174"/>
      <c r="GWI42" s="174"/>
      <c r="GWJ42" s="174"/>
      <c r="GWK42" s="174"/>
      <c r="GWL42" s="174"/>
      <c r="GWM42" s="174"/>
      <c r="GWN42" s="174"/>
      <c r="GWO42" s="174"/>
      <c r="GWP42" s="174"/>
      <c r="GWQ42" s="174"/>
      <c r="GWR42" s="174"/>
      <c r="GWS42" s="174"/>
      <c r="GWT42" s="174"/>
      <c r="GWU42" s="174"/>
      <c r="GWV42" s="174"/>
      <c r="GWW42" s="174"/>
      <c r="GWX42" s="174"/>
      <c r="GWY42" s="174"/>
      <c r="GWZ42" s="174"/>
      <c r="GXA42" s="174"/>
      <c r="GXB42" s="174"/>
      <c r="GXC42" s="174"/>
      <c r="GXD42" s="174"/>
      <c r="GXE42" s="174"/>
      <c r="GXF42" s="174"/>
      <c r="GXG42" s="174"/>
      <c r="GXH42" s="174"/>
      <c r="GXI42" s="174"/>
      <c r="GXJ42" s="174"/>
      <c r="GXK42" s="174"/>
      <c r="GXL42" s="174"/>
      <c r="GXM42" s="174"/>
      <c r="GXN42" s="174"/>
      <c r="GXO42" s="174"/>
      <c r="GXP42" s="174"/>
      <c r="GXQ42" s="174"/>
      <c r="GXR42" s="174"/>
      <c r="GXS42" s="174"/>
      <c r="GXT42" s="174"/>
      <c r="GXU42" s="174"/>
      <c r="GXV42" s="174"/>
      <c r="GXW42" s="174"/>
      <c r="GXX42" s="174"/>
      <c r="GXY42" s="174"/>
      <c r="GXZ42" s="174"/>
      <c r="GYA42" s="174"/>
      <c r="GYB42" s="174"/>
      <c r="GYC42" s="174"/>
      <c r="GYD42" s="174"/>
      <c r="GYE42" s="174"/>
      <c r="GYF42" s="174"/>
      <c r="GYG42" s="174"/>
      <c r="GYH42" s="174"/>
      <c r="GYI42" s="174"/>
      <c r="GYJ42" s="174"/>
      <c r="GYK42" s="174"/>
      <c r="GYL42" s="174"/>
      <c r="GYM42" s="174"/>
      <c r="GYN42" s="174"/>
      <c r="GYO42" s="174"/>
      <c r="GYP42" s="174"/>
      <c r="GYQ42" s="174"/>
      <c r="GYR42" s="174"/>
      <c r="GYS42" s="174"/>
      <c r="GYT42" s="174"/>
      <c r="GYU42" s="174"/>
      <c r="GYV42" s="174"/>
      <c r="GYW42" s="174"/>
      <c r="GYX42" s="174"/>
      <c r="GYY42" s="174"/>
      <c r="GYZ42" s="174"/>
      <c r="GZA42" s="174"/>
      <c r="GZB42" s="174"/>
      <c r="GZC42" s="174"/>
      <c r="GZD42" s="174"/>
      <c r="GZE42" s="174"/>
      <c r="GZF42" s="174"/>
      <c r="GZG42" s="174"/>
      <c r="GZH42" s="174"/>
      <c r="GZI42" s="174"/>
      <c r="GZJ42" s="174"/>
      <c r="GZK42" s="174"/>
      <c r="GZL42" s="174"/>
      <c r="GZM42" s="174"/>
      <c r="GZN42" s="174"/>
      <c r="GZO42" s="174"/>
      <c r="GZP42" s="174"/>
      <c r="GZQ42" s="174"/>
      <c r="GZR42" s="174"/>
      <c r="GZS42" s="174"/>
      <c r="GZT42" s="174"/>
      <c r="GZU42" s="174"/>
      <c r="GZV42" s="174"/>
      <c r="GZW42" s="174"/>
      <c r="GZX42" s="174"/>
      <c r="GZY42" s="174"/>
      <c r="GZZ42" s="174"/>
      <c r="HAA42" s="174"/>
      <c r="HAB42" s="174"/>
      <c r="HAC42" s="174"/>
      <c r="HAD42" s="174"/>
      <c r="HAE42" s="174"/>
      <c r="HAF42" s="174"/>
      <c r="HAG42" s="174"/>
      <c r="HAH42" s="174"/>
      <c r="HAI42" s="174"/>
      <c r="HAJ42" s="174"/>
      <c r="HAK42" s="174"/>
      <c r="HAL42" s="174"/>
      <c r="HAM42" s="174"/>
      <c r="HAN42" s="174"/>
      <c r="HAO42" s="174"/>
      <c r="HAP42" s="174"/>
      <c r="HAQ42" s="174"/>
      <c r="HAR42" s="174"/>
      <c r="HAS42" s="174"/>
      <c r="HAT42" s="174"/>
      <c r="HAU42" s="174"/>
      <c r="HAV42" s="174"/>
      <c r="HAW42" s="174"/>
      <c r="HAX42" s="174"/>
      <c r="HAY42" s="174"/>
      <c r="HAZ42" s="174"/>
      <c r="HBA42" s="174"/>
      <c r="HBB42" s="174"/>
      <c r="HBC42" s="174"/>
      <c r="HBD42" s="174"/>
      <c r="HBE42" s="174"/>
      <c r="HBF42" s="174"/>
      <c r="HBG42" s="174"/>
      <c r="HBH42" s="174"/>
      <c r="HBI42" s="174"/>
      <c r="HBJ42" s="174"/>
      <c r="HBK42" s="174"/>
      <c r="HBL42" s="174"/>
      <c r="HBM42" s="174"/>
      <c r="HBN42" s="174"/>
      <c r="HBO42" s="174"/>
      <c r="HBP42" s="174"/>
      <c r="HBQ42" s="174"/>
      <c r="HBR42" s="174"/>
      <c r="HBS42" s="174"/>
      <c r="HBT42" s="174"/>
      <c r="HBU42" s="174"/>
      <c r="HBV42" s="174"/>
      <c r="HBW42" s="174"/>
      <c r="HBX42" s="174"/>
      <c r="HBY42" s="174"/>
      <c r="HBZ42" s="174"/>
      <c r="HCA42" s="174"/>
      <c r="HCB42" s="174"/>
      <c r="HCC42" s="174"/>
      <c r="HCD42" s="174"/>
      <c r="HCE42" s="174"/>
      <c r="HCF42" s="174"/>
      <c r="HCG42" s="174"/>
      <c r="HCH42" s="174"/>
      <c r="HCI42" s="174"/>
      <c r="HCJ42" s="174"/>
      <c r="HCK42" s="174"/>
      <c r="HCL42" s="174"/>
      <c r="HCM42" s="174"/>
      <c r="HCN42" s="174"/>
      <c r="HCO42" s="174"/>
      <c r="HCP42" s="174"/>
      <c r="HCQ42" s="174"/>
      <c r="HCR42" s="174"/>
      <c r="HCS42" s="174"/>
      <c r="HCT42" s="174"/>
      <c r="HCU42" s="174"/>
      <c r="HCV42" s="174"/>
      <c r="HCW42" s="174"/>
      <c r="HCX42" s="174"/>
      <c r="HCY42" s="174"/>
      <c r="HCZ42" s="174"/>
      <c r="HDA42" s="174"/>
      <c r="HDB42" s="174"/>
      <c r="HDC42" s="174"/>
      <c r="HDD42" s="174"/>
      <c r="HDE42" s="174"/>
      <c r="HDF42" s="174"/>
      <c r="HDG42" s="174"/>
      <c r="HDH42" s="174"/>
      <c r="HDI42" s="174"/>
      <c r="HDJ42" s="174"/>
      <c r="HDK42" s="174"/>
      <c r="HDL42" s="174"/>
      <c r="HDM42" s="174"/>
      <c r="HDN42" s="174"/>
      <c r="HDO42" s="174"/>
      <c r="HDP42" s="174"/>
      <c r="HDQ42" s="174"/>
      <c r="HDR42" s="174"/>
      <c r="HDS42" s="174"/>
      <c r="HDT42" s="174"/>
      <c r="HDU42" s="174"/>
      <c r="HDV42" s="174"/>
      <c r="HDW42" s="174"/>
      <c r="HDX42" s="174"/>
      <c r="HDY42" s="174"/>
      <c r="HDZ42" s="174"/>
      <c r="HEA42" s="174"/>
      <c r="HEB42" s="174"/>
      <c r="HEC42" s="174"/>
      <c r="HED42" s="174"/>
      <c r="HEE42" s="174"/>
      <c r="HEF42" s="174"/>
      <c r="HEG42" s="174"/>
      <c r="HEH42" s="174"/>
      <c r="HEI42" s="174"/>
      <c r="HEJ42" s="174"/>
      <c r="HEK42" s="174"/>
      <c r="HEL42" s="174"/>
      <c r="HEM42" s="174"/>
      <c r="HEN42" s="174"/>
      <c r="HEO42" s="174"/>
      <c r="HEP42" s="174"/>
      <c r="HEQ42" s="174"/>
      <c r="HER42" s="174"/>
      <c r="HES42" s="174"/>
      <c r="HET42" s="174"/>
      <c r="HEU42" s="174"/>
      <c r="HEV42" s="174"/>
      <c r="HEW42" s="174"/>
      <c r="HEX42" s="174"/>
      <c r="HEY42" s="174"/>
      <c r="HEZ42" s="174"/>
      <c r="HFA42" s="174"/>
      <c r="HFB42" s="174"/>
      <c r="HFC42" s="174"/>
      <c r="HFD42" s="174"/>
      <c r="HFE42" s="174"/>
      <c r="HFF42" s="174"/>
      <c r="HFG42" s="174"/>
      <c r="HFH42" s="174"/>
      <c r="HFI42" s="174"/>
      <c r="HFJ42" s="174"/>
      <c r="HFK42" s="174"/>
      <c r="HFL42" s="174"/>
      <c r="HFM42" s="174"/>
      <c r="HFN42" s="174"/>
      <c r="HFO42" s="174"/>
      <c r="HFP42" s="174"/>
      <c r="HFQ42" s="174"/>
      <c r="HFR42" s="174"/>
      <c r="HFS42" s="174"/>
      <c r="HFT42" s="174"/>
      <c r="HFU42" s="174"/>
      <c r="HFV42" s="174"/>
      <c r="HFW42" s="174"/>
      <c r="HFX42" s="174"/>
      <c r="HFY42" s="174"/>
      <c r="HFZ42" s="174"/>
      <c r="HGA42" s="174"/>
      <c r="HGB42" s="174"/>
      <c r="HGC42" s="174"/>
      <c r="HGD42" s="174"/>
      <c r="HGE42" s="174"/>
      <c r="HGF42" s="174"/>
      <c r="HGG42" s="174"/>
      <c r="HGH42" s="174"/>
      <c r="HGI42" s="174"/>
      <c r="HGJ42" s="174"/>
      <c r="HGK42" s="174"/>
      <c r="HGL42" s="174"/>
      <c r="HGM42" s="174"/>
      <c r="HGN42" s="174"/>
      <c r="HGO42" s="174"/>
      <c r="HGP42" s="174"/>
      <c r="HGQ42" s="174"/>
      <c r="HGR42" s="174"/>
      <c r="HGS42" s="174"/>
      <c r="HGT42" s="174"/>
      <c r="HGU42" s="174"/>
      <c r="HGV42" s="174"/>
      <c r="HGW42" s="174"/>
      <c r="HGX42" s="174"/>
      <c r="HGY42" s="174"/>
      <c r="HGZ42" s="174"/>
      <c r="HHA42" s="174"/>
      <c r="HHB42" s="174"/>
      <c r="HHC42" s="174"/>
      <c r="HHD42" s="174"/>
      <c r="HHE42" s="174"/>
      <c r="HHF42" s="174"/>
      <c r="HHG42" s="174"/>
      <c r="HHH42" s="174"/>
      <c r="HHI42" s="174"/>
      <c r="HHJ42" s="174"/>
      <c r="HHK42" s="174"/>
      <c r="HHL42" s="174"/>
      <c r="HHM42" s="174"/>
      <c r="HHN42" s="174"/>
      <c r="HHO42" s="174"/>
      <c r="HHP42" s="174"/>
      <c r="HHQ42" s="174"/>
      <c r="HHR42" s="174"/>
      <c r="HHS42" s="174"/>
      <c r="HHT42" s="174"/>
      <c r="HHU42" s="174"/>
      <c r="HHV42" s="174"/>
      <c r="HHW42" s="174"/>
      <c r="HHX42" s="174"/>
      <c r="HHY42" s="174"/>
      <c r="HHZ42" s="174"/>
      <c r="HIA42" s="174"/>
      <c r="HIB42" s="174"/>
      <c r="HIC42" s="174"/>
      <c r="HID42" s="174"/>
      <c r="HIE42" s="174"/>
      <c r="HIF42" s="174"/>
      <c r="HIG42" s="174"/>
      <c r="HIH42" s="174"/>
      <c r="HII42" s="174"/>
      <c r="HIJ42" s="174"/>
      <c r="HIK42" s="174"/>
      <c r="HIL42" s="174"/>
      <c r="HIM42" s="174"/>
      <c r="HIN42" s="174"/>
      <c r="HIO42" s="174"/>
      <c r="HIP42" s="174"/>
      <c r="HIQ42" s="174"/>
      <c r="HIR42" s="174"/>
      <c r="HIS42" s="174"/>
      <c r="HIT42" s="174"/>
      <c r="HIU42" s="174"/>
      <c r="HIV42" s="174"/>
      <c r="HIW42" s="174"/>
      <c r="HIX42" s="174"/>
      <c r="HIY42" s="174"/>
      <c r="HIZ42" s="174"/>
      <c r="HJA42" s="174"/>
      <c r="HJB42" s="174"/>
      <c r="HJC42" s="174"/>
      <c r="HJD42" s="174"/>
      <c r="HJE42" s="174"/>
      <c r="HJF42" s="174"/>
      <c r="HJG42" s="174"/>
      <c r="HJH42" s="174"/>
      <c r="HJI42" s="174"/>
      <c r="HJJ42" s="174"/>
      <c r="HJK42" s="174"/>
      <c r="HJL42" s="174"/>
      <c r="HJM42" s="174"/>
      <c r="HJN42" s="174"/>
      <c r="HJO42" s="174"/>
      <c r="HJP42" s="174"/>
      <c r="HJQ42" s="174"/>
      <c r="HJR42" s="174"/>
      <c r="HJS42" s="174"/>
      <c r="HJT42" s="174"/>
      <c r="HJU42" s="174"/>
      <c r="HJV42" s="174"/>
      <c r="HJW42" s="174"/>
      <c r="HJX42" s="174"/>
      <c r="HJY42" s="174"/>
      <c r="HJZ42" s="174"/>
      <c r="HKA42" s="174"/>
      <c r="HKB42" s="174"/>
      <c r="HKC42" s="174"/>
      <c r="HKD42" s="174"/>
      <c r="HKE42" s="174"/>
      <c r="HKF42" s="174"/>
      <c r="HKG42" s="174"/>
      <c r="HKH42" s="174"/>
      <c r="HKI42" s="174"/>
      <c r="HKJ42" s="174"/>
      <c r="HKK42" s="174"/>
      <c r="HKL42" s="174"/>
      <c r="HKM42" s="174"/>
      <c r="HKN42" s="174"/>
      <c r="HKO42" s="174"/>
      <c r="HKP42" s="174"/>
      <c r="HKQ42" s="174"/>
      <c r="HKR42" s="174"/>
      <c r="HKS42" s="174"/>
      <c r="HKT42" s="174"/>
      <c r="HKU42" s="174"/>
      <c r="HKV42" s="174"/>
      <c r="HKW42" s="174"/>
      <c r="HKX42" s="174"/>
      <c r="HKY42" s="174"/>
      <c r="HKZ42" s="174"/>
      <c r="HLA42" s="174"/>
      <c r="HLB42" s="174"/>
      <c r="HLC42" s="174"/>
      <c r="HLD42" s="174"/>
      <c r="HLE42" s="174"/>
      <c r="HLF42" s="174"/>
      <c r="HLG42" s="174"/>
      <c r="HLH42" s="174"/>
      <c r="HLI42" s="174"/>
      <c r="HLJ42" s="174"/>
      <c r="HLK42" s="174"/>
      <c r="HLL42" s="174"/>
      <c r="HLM42" s="174"/>
      <c r="HLN42" s="174"/>
      <c r="HLO42" s="174"/>
      <c r="HLP42" s="174"/>
      <c r="HLQ42" s="174"/>
      <c r="HLR42" s="174"/>
      <c r="HLS42" s="174"/>
      <c r="HLT42" s="174"/>
      <c r="HLU42" s="174"/>
      <c r="HLV42" s="174"/>
      <c r="HLW42" s="174"/>
      <c r="HLX42" s="174"/>
      <c r="HLY42" s="174"/>
      <c r="HLZ42" s="174"/>
      <c r="HMA42" s="174"/>
      <c r="HMB42" s="174"/>
      <c r="HMC42" s="174"/>
      <c r="HMD42" s="174"/>
      <c r="HME42" s="174"/>
      <c r="HMF42" s="174"/>
      <c r="HMG42" s="174"/>
      <c r="HMH42" s="174"/>
      <c r="HMI42" s="174"/>
      <c r="HMJ42" s="174"/>
      <c r="HMK42" s="174"/>
      <c r="HML42" s="174"/>
      <c r="HMM42" s="174"/>
      <c r="HMN42" s="174"/>
      <c r="HMO42" s="174"/>
      <c r="HMP42" s="174"/>
      <c r="HMQ42" s="174"/>
      <c r="HMR42" s="174"/>
      <c r="HMS42" s="174"/>
      <c r="HMT42" s="174"/>
      <c r="HMU42" s="174"/>
      <c r="HMV42" s="174"/>
      <c r="HMW42" s="174"/>
      <c r="HMX42" s="174"/>
      <c r="HMY42" s="174"/>
      <c r="HMZ42" s="174"/>
      <c r="HNA42" s="174"/>
      <c r="HNB42" s="174"/>
      <c r="HNC42" s="174"/>
      <c r="HND42" s="174"/>
      <c r="HNE42" s="174"/>
      <c r="HNF42" s="174"/>
      <c r="HNG42" s="174"/>
      <c r="HNH42" s="174"/>
      <c r="HNI42" s="174"/>
      <c r="HNJ42" s="174"/>
      <c r="HNK42" s="174"/>
      <c r="HNL42" s="174"/>
      <c r="HNM42" s="174"/>
      <c r="HNN42" s="174"/>
      <c r="HNO42" s="174"/>
      <c r="HNP42" s="174"/>
      <c r="HNQ42" s="174"/>
      <c r="HNR42" s="174"/>
      <c r="HNS42" s="174"/>
      <c r="HNT42" s="174"/>
      <c r="HNU42" s="174"/>
      <c r="HNV42" s="174"/>
      <c r="HNW42" s="174"/>
      <c r="HNX42" s="174"/>
      <c r="HNY42" s="174"/>
      <c r="HNZ42" s="174"/>
      <c r="HOA42" s="174"/>
      <c r="HOB42" s="174"/>
      <c r="HOC42" s="174"/>
      <c r="HOD42" s="174"/>
      <c r="HOE42" s="174"/>
      <c r="HOF42" s="174"/>
      <c r="HOG42" s="174"/>
      <c r="HOH42" s="174"/>
      <c r="HOI42" s="174"/>
      <c r="HOJ42" s="174"/>
      <c r="HOK42" s="174"/>
      <c r="HOL42" s="174"/>
      <c r="HOM42" s="174"/>
      <c r="HON42" s="174"/>
      <c r="HOO42" s="174"/>
      <c r="HOP42" s="174"/>
      <c r="HOQ42" s="174"/>
      <c r="HOR42" s="174"/>
      <c r="HOS42" s="174"/>
      <c r="HOT42" s="174"/>
      <c r="HOU42" s="174"/>
      <c r="HOV42" s="174"/>
      <c r="HOW42" s="174"/>
      <c r="HOX42" s="174"/>
      <c r="HOY42" s="174"/>
      <c r="HOZ42" s="174"/>
      <c r="HPA42" s="174"/>
      <c r="HPB42" s="174"/>
      <c r="HPC42" s="174"/>
      <c r="HPD42" s="174"/>
      <c r="HPE42" s="174"/>
      <c r="HPF42" s="174"/>
      <c r="HPG42" s="174"/>
      <c r="HPH42" s="174"/>
      <c r="HPI42" s="174"/>
      <c r="HPJ42" s="174"/>
      <c r="HPK42" s="174"/>
      <c r="HPL42" s="174"/>
      <c r="HPM42" s="174"/>
      <c r="HPN42" s="174"/>
      <c r="HPO42" s="174"/>
      <c r="HPP42" s="174"/>
      <c r="HPQ42" s="174"/>
      <c r="HPR42" s="174"/>
      <c r="HPS42" s="174"/>
      <c r="HPT42" s="174"/>
      <c r="HPU42" s="174"/>
      <c r="HPV42" s="174"/>
      <c r="HPW42" s="174"/>
      <c r="HPX42" s="174"/>
      <c r="HPY42" s="174"/>
      <c r="HPZ42" s="174"/>
      <c r="HQA42" s="174"/>
      <c r="HQB42" s="174"/>
      <c r="HQC42" s="174"/>
      <c r="HQD42" s="174"/>
      <c r="HQE42" s="174"/>
      <c r="HQF42" s="174"/>
      <c r="HQG42" s="174"/>
      <c r="HQH42" s="174"/>
      <c r="HQI42" s="174"/>
      <c r="HQJ42" s="174"/>
      <c r="HQK42" s="174"/>
      <c r="HQL42" s="174"/>
      <c r="HQM42" s="174"/>
      <c r="HQN42" s="174"/>
      <c r="HQO42" s="174"/>
      <c r="HQP42" s="174"/>
      <c r="HQQ42" s="174"/>
      <c r="HQR42" s="174"/>
      <c r="HQS42" s="174"/>
      <c r="HQT42" s="174"/>
      <c r="HQU42" s="174"/>
      <c r="HQV42" s="174"/>
      <c r="HQW42" s="174"/>
      <c r="HQX42" s="174"/>
      <c r="HQY42" s="174"/>
      <c r="HQZ42" s="174"/>
      <c r="HRA42" s="174"/>
      <c r="HRB42" s="174"/>
      <c r="HRC42" s="174"/>
      <c r="HRD42" s="174"/>
      <c r="HRE42" s="174"/>
      <c r="HRF42" s="174"/>
      <c r="HRG42" s="174"/>
      <c r="HRH42" s="174"/>
      <c r="HRI42" s="174"/>
      <c r="HRJ42" s="174"/>
      <c r="HRK42" s="174"/>
      <c r="HRL42" s="174"/>
      <c r="HRM42" s="174"/>
      <c r="HRN42" s="174"/>
      <c r="HRO42" s="174"/>
      <c r="HRP42" s="174"/>
      <c r="HRQ42" s="174"/>
      <c r="HRR42" s="174"/>
      <c r="HRS42" s="174"/>
      <c r="HRT42" s="174"/>
      <c r="HRU42" s="174"/>
      <c r="HRV42" s="174"/>
      <c r="HRW42" s="174"/>
      <c r="HRX42" s="174"/>
      <c r="HRY42" s="174"/>
      <c r="HRZ42" s="174"/>
      <c r="HSA42" s="174"/>
      <c r="HSB42" s="174"/>
      <c r="HSC42" s="174"/>
      <c r="HSD42" s="174"/>
      <c r="HSE42" s="174"/>
      <c r="HSF42" s="174"/>
      <c r="HSG42" s="174"/>
      <c r="HSH42" s="174"/>
      <c r="HSI42" s="174"/>
      <c r="HSJ42" s="174"/>
      <c r="HSK42" s="174"/>
      <c r="HSL42" s="174"/>
      <c r="HSM42" s="174"/>
      <c r="HSN42" s="174"/>
      <c r="HSO42" s="174"/>
      <c r="HSP42" s="174"/>
      <c r="HSQ42" s="174"/>
      <c r="HSR42" s="174"/>
      <c r="HSS42" s="174"/>
      <c r="HST42" s="174"/>
      <c r="HSU42" s="174"/>
      <c r="HSV42" s="174"/>
      <c r="HSW42" s="174"/>
      <c r="HSX42" s="174"/>
      <c r="HSY42" s="174"/>
      <c r="HSZ42" s="174"/>
      <c r="HTA42" s="174"/>
      <c r="HTB42" s="174"/>
      <c r="HTC42" s="174"/>
      <c r="HTD42" s="174"/>
      <c r="HTE42" s="174"/>
      <c r="HTF42" s="174"/>
      <c r="HTG42" s="174"/>
      <c r="HTH42" s="174"/>
      <c r="HTI42" s="174"/>
      <c r="HTJ42" s="174"/>
      <c r="HTK42" s="174"/>
      <c r="HTL42" s="174"/>
      <c r="HTM42" s="174"/>
      <c r="HTN42" s="174"/>
      <c r="HTO42" s="174"/>
      <c r="HTP42" s="174"/>
      <c r="HTQ42" s="174"/>
      <c r="HTR42" s="174"/>
      <c r="HTS42" s="174"/>
      <c r="HTT42" s="174"/>
      <c r="HTU42" s="174"/>
      <c r="HTV42" s="174"/>
      <c r="HTW42" s="174"/>
      <c r="HTX42" s="174"/>
      <c r="HTY42" s="174"/>
      <c r="HTZ42" s="174"/>
      <c r="HUA42" s="174"/>
      <c r="HUB42" s="174"/>
      <c r="HUC42" s="174"/>
      <c r="HUD42" s="174"/>
      <c r="HUE42" s="174"/>
      <c r="HUF42" s="174"/>
      <c r="HUG42" s="174"/>
      <c r="HUH42" s="174"/>
      <c r="HUI42" s="174"/>
      <c r="HUJ42" s="174"/>
      <c r="HUK42" s="174"/>
      <c r="HUL42" s="174"/>
      <c r="HUM42" s="174"/>
      <c r="HUN42" s="174"/>
      <c r="HUO42" s="174"/>
      <c r="HUP42" s="174"/>
      <c r="HUQ42" s="174"/>
      <c r="HUR42" s="174"/>
      <c r="HUS42" s="174"/>
      <c r="HUT42" s="174"/>
      <c r="HUU42" s="174"/>
      <c r="HUV42" s="174"/>
      <c r="HUW42" s="174"/>
      <c r="HUX42" s="174"/>
      <c r="HUY42" s="174"/>
      <c r="HUZ42" s="174"/>
      <c r="HVA42" s="174"/>
      <c r="HVB42" s="174"/>
      <c r="HVC42" s="174"/>
      <c r="HVD42" s="174"/>
      <c r="HVE42" s="174"/>
      <c r="HVF42" s="174"/>
      <c r="HVG42" s="174"/>
      <c r="HVH42" s="174"/>
      <c r="HVI42" s="174"/>
      <c r="HVJ42" s="174"/>
      <c r="HVK42" s="174"/>
      <c r="HVL42" s="174"/>
      <c r="HVM42" s="174"/>
      <c r="HVN42" s="174"/>
      <c r="HVO42" s="174"/>
      <c r="HVP42" s="174"/>
      <c r="HVQ42" s="174"/>
      <c r="HVR42" s="174"/>
      <c r="HVS42" s="174"/>
      <c r="HVT42" s="174"/>
      <c r="HVU42" s="174"/>
      <c r="HVV42" s="174"/>
      <c r="HVW42" s="174"/>
      <c r="HVX42" s="174"/>
      <c r="HVY42" s="174"/>
      <c r="HVZ42" s="174"/>
      <c r="HWA42" s="174"/>
      <c r="HWB42" s="174"/>
      <c r="HWC42" s="174"/>
      <c r="HWD42" s="174"/>
      <c r="HWE42" s="174"/>
      <c r="HWF42" s="174"/>
      <c r="HWG42" s="174"/>
      <c r="HWH42" s="174"/>
      <c r="HWI42" s="174"/>
      <c r="HWJ42" s="174"/>
      <c r="HWK42" s="174"/>
      <c r="HWL42" s="174"/>
      <c r="HWM42" s="174"/>
      <c r="HWN42" s="174"/>
      <c r="HWO42" s="174"/>
      <c r="HWP42" s="174"/>
      <c r="HWQ42" s="174"/>
      <c r="HWR42" s="174"/>
      <c r="HWS42" s="174"/>
      <c r="HWT42" s="174"/>
      <c r="HWU42" s="174"/>
      <c r="HWV42" s="174"/>
      <c r="HWW42" s="174"/>
      <c r="HWX42" s="174"/>
      <c r="HWY42" s="174"/>
      <c r="HWZ42" s="174"/>
      <c r="HXA42" s="174"/>
      <c r="HXB42" s="174"/>
      <c r="HXC42" s="174"/>
      <c r="HXD42" s="174"/>
      <c r="HXE42" s="174"/>
      <c r="HXF42" s="174"/>
      <c r="HXG42" s="174"/>
      <c r="HXH42" s="174"/>
      <c r="HXI42" s="174"/>
      <c r="HXJ42" s="174"/>
      <c r="HXK42" s="174"/>
      <c r="HXL42" s="174"/>
      <c r="HXM42" s="174"/>
      <c r="HXN42" s="174"/>
      <c r="HXO42" s="174"/>
      <c r="HXP42" s="174"/>
      <c r="HXQ42" s="174"/>
      <c r="HXR42" s="174"/>
      <c r="HXS42" s="174"/>
      <c r="HXT42" s="174"/>
      <c r="HXU42" s="174"/>
      <c r="HXV42" s="174"/>
      <c r="HXW42" s="174"/>
      <c r="HXX42" s="174"/>
      <c r="HXY42" s="174"/>
      <c r="HXZ42" s="174"/>
      <c r="HYA42" s="174"/>
      <c r="HYB42" s="174"/>
      <c r="HYC42" s="174"/>
      <c r="HYD42" s="174"/>
      <c r="HYE42" s="174"/>
      <c r="HYF42" s="174"/>
      <c r="HYG42" s="174"/>
      <c r="HYH42" s="174"/>
      <c r="HYI42" s="174"/>
      <c r="HYJ42" s="174"/>
      <c r="HYK42" s="174"/>
      <c r="HYL42" s="174"/>
      <c r="HYM42" s="174"/>
      <c r="HYN42" s="174"/>
      <c r="HYO42" s="174"/>
      <c r="HYP42" s="174"/>
      <c r="HYQ42" s="174"/>
      <c r="HYR42" s="174"/>
      <c r="HYS42" s="174"/>
      <c r="HYT42" s="174"/>
      <c r="HYU42" s="174"/>
      <c r="HYV42" s="174"/>
      <c r="HYW42" s="174"/>
      <c r="HYX42" s="174"/>
      <c r="HYY42" s="174"/>
      <c r="HYZ42" s="174"/>
      <c r="HZA42" s="174"/>
      <c r="HZB42" s="174"/>
      <c r="HZC42" s="174"/>
      <c r="HZD42" s="174"/>
      <c r="HZE42" s="174"/>
      <c r="HZF42" s="174"/>
      <c r="HZG42" s="174"/>
      <c r="HZH42" s="174"/>
      <c r="HZI42" s="174"/>
      <c r="HZJ42" s="174"/>
      <c r="HZK42" s="174"/>
      <c r="HZL42" s="174"/>
      <c r="HZM42" s="174"/>
      <c r="HZN42" s="174"/>
      <c r="HZO42" s="174"/>
      <c r="HZP42" s="174"/>
      <c r="HZQ42" s="174"/>
      <c r="HZR42" s="174"/>
      <c r="HZS42" s="174"/>
      <c r="HZT42" s="174"/>
      <c r="HZU42" s="174"/>
      <c r="HZV42" s="174"/>
      <c r="HZW42" s="174"/>
      <c r="HZX42" s="174"/>
      <c r="HZY42" s="174"/>
      <c r="HZZ42" s="174"/>
      <c r="IAA42" s="174"/>
      <c r="IAB42" s="174"/>
      <c r="IAC42" s="174"/>
      <c r="IAD42" s="174"/>
      <c r="IAE42" s="174"/>
      <c r="IAF42" s="174"/>
      <c r="IAG42" s="174"/>
      <c r="IAH42" s="174"/>
      <c r="IAI42" s="174"/>
      <c r="IAJ42" s="174"/>
      <c r="IAK42" s="174"/>
      <c r="IAL42" s="174"/>
      <c r="IAM42" s="174"/>
      <c r="IAN42" s="174"/>
      <c r="IAO42" s="174"/>
      <c r="IAP42" s="174"/>
      <c r="IAQ42" s="174"/>
      <c r="IAR42" s="174"/>
      <c r="IAS42" s="174"/>
      <c r="IAT42" s="174"/>
      <c r="IAU42" s="174"/>
      <c r="IAV42" s="174"/>
      <c r="IAW42" s="174"/>
      <c r="IAX42" s="174"/>
      <c r="IAY42" s="174"/>
      <c r="IAZ42" s="174"/>
      <c r="IBA42" s="174"/>
      <c r="IBB42" s="174"/>
      <c r="IBC42" s="174"/>
      <c r="IBD42" s="174"/>
      <c r="IBE42" s="174"/>
      <c r="IBF42" s="174"/>
      <c r="IBG42" s="174"/>
      <c r="IBH42" s="174"/>
      <c r="IBI42" s="174"/>
      <c r="IBJ42" s="174"/>
      <c r="IBK42" s="174"/>
      <c r="IBL42" s="174"/>
      <c r="IBM42" s="174"/>
      <c r="IBN42" s="174"/>
      <c r="IBO42" s="174"/>
      <c r="IBP42" s="174"/>
      <c r="IBQ42" s="174"/>
      <c r="IBR42" s="174"/>
      <c r="IBS42" s="174"/>
      <c r="IBT42" s="174"/>
      <c r="IBU42" s="174"/>
      <c r="IBV42" s="174"/>
      <c r="IBW42" s="174"/>
      <c r="IBX42" s="174"/>
      <c r="IBY42" s="174"/>
      <c r="IBZ42" s="174"/>
      <c r="ICA42" s="174"/>
      <c r="ICB42" s="174"/>
      <c r="ICC42" s="174"/>
      <c r="ICD42" s="174"/>
      <c r="ICE42" s="174"/>
      <c r="ICF42" s="174"/>
      <c r="ICG42" s="174"/>
      <c r="ICH42" s="174"/>
      <c r="ICI42" s="174"/>
      <c r="ICJ42" s="174"/>
      <c r="ICK42" s="174"/>
      <c r="ICL42" s="174"/>
      <c r="ICM42" s="174"/>
      <c r="ICN42" s="174"/>
      <c r="ICO42" s="174"/>
      <c r="ICP42" s="174"/>
      <c r="ICQ42" s="174"/>
      <c r="ICR42" s="174"/>
      <c r="ICS42" s="174"/>
      <c r="ICT42" s="174"/>
      <c r="ICU42" s="174"/>
      <c r="ICV42" s="174"/>
      <c r="ICW42" s="174"/>
      <c r="ICX42" s="174"/>
      <c r="ICY42" s="174"/>
      <c r="ICZ42" s="174"/>
      <c r="IDA42" s="174"/>
      <c r="IDB42" s="174"/>
      <c r="IDC42" s="174"/>
      <c r="IDD42" s="174"/>
      <c r="IDE42" s="174"/>
      <c r="IDF42" s="174"/>
      <c r="IDG42" s="174"/>
      <c r="IDH42" s="174"/>
      <c r="IDI42" s="174"/>
      <c r="IDJ42" s="174"/>
      <c r="IDK42" s="174"/>
      <c r="IDL42" s="174"/>
      <c r="IDM42" s="174"/>
      <c r="IDN42" s="174"/>
      <c r="IDO42" s="174"/>
      <c r="IDP42" s="174"/>
      <c r="IDQ42" s="174"/>
      <c r="IDR42" s="174"/>
      <c r="IDS42" s="174"/>
      <c r="IDT42" s="174"/>
      <c r="IDU42" s="174"/>
      <c r="IDV42" s="174"/>
      <c r="IDW42" s="174"/>
      <c r="IDX42" s="174"/>
      <c r="IDY42" s="174"/>
      <c r="IDZ42" s="174"/>
      <c r="IEA42" s="174"/>
      <c r="IEB42" s="174"/>
      <c r="IEC42" s="174"/>
      <c r="IED42" s="174"/>
      <c r="IEE42" s="174"/>
      <c r="IEF42" s="174"/>
      <c r="IEG42" s="174"/>
      <c r="IEH42" s="174"/>
      <c r="IEI42" s="174"/>
      <c r="IEJ42" s="174"/>
      <c r="IEK42" s="174"/>
      <c r="IEL42" s="174"/>
      <c r="IEM42" s="174"/>
      <c r="IEN42" s="174"/>
      <c r="IEO42" s="174"/>
      <c r="IEP42" s="174"/>
      <c r="IEQ42" s="174"/>
      <c r="IER42" s="174"/>
      <c r="IES42" s="174"/>
      <c r="IET42" s="174"/>
      <c r="IEU42" s="174"/>
      <c r="IEV42" s="174"/>
      <c r="IEW42" s="174"/>
      <c r="IEX42" s="174"/>
      <c r="IEY42" s="174"/>
      <c r="IEZ42" s="174"/>
      <c r="IFA42" s="174"/>
      <c r="IFB42" s="174"/>
      <c r="IFC42" s="174"/>
      <c r="IFD42" s="174"/>
      <c r="IFE42" s="174"/>
      <c r="IFF42" s="174"/>
      <c r="IFG42" s="174"/>
      <c r="IFH42" s="174"/>
      <c r="IFI42" s="174"/>
      <c r="IFJ42" s="174"/>
      <c r="IFK42" s="174"/>
      <c r="IFL42" s="174"/>
      <c r="IFM42" s="174"/>
      <c r="IFN42" s="174"/>
      <c r="IFO42" s="174"/>
      <c r="IFP42" s="174"/>
      <c r="IFQ42" s="174"/>
      <c r="IFR42" s="174"/>
      <c r="IFS42" s="174"/>
      <c r="IFT42" s="174"/>
      <c r="IFU42" s="174"/>
      <c r="IFV42" s="174"/>
      <c r="IFW42" s="174"/>
      <c r="IFX42" s="174"/>
      <c r="IFY42" s="174"/>
      <c r="IFZ42" s="174"/>
      <c r="IGA42" s="174"/>
      <c r="IGB42" s="174"/>
      <c r="IGC42" s="174"/>
      <c r="IGD42" s="174"/>
      <c r="IGE42" s="174"/>
      <c r="IGF42" s="174"/>
      <c r="IGG42" s="174"/>
      <c r="IGH42" s="174"/>
      <c r="IGI42" s="174"/>
      <c r="IGJ42" s="174"/>
      <c r="IGK42" s="174"/>
      <c r="IGL42" s="174"/>
      <c r="IGM42" s="174"/>
      <c r="IGN42" s="174"/>
      <c r="IGO42" s="174"/>
      <c r="IGP42" s="174"/>
      <c r="IGQ42" s="174"/>
      <c r="IGR42" s="174"/>
      <c r="IGS42" s="174"/>
      <c r="IGT42" s="174"/>
      <c r="IGU42" s="174"/>
      <c r="IGV42" s="174"/>
      <c r="IGW42" s="174"/>
      <c r="IGX42" s="174"/>
      <c r="IGY42" s="174"/>
      <c r="IGZ42" s="174"/>
      <c r="IHA42" s="174"/>
      <c r="IHB42" s="174"/>
      <c r="IHC42" s="174"/>
      <c r="IHD42" s="174"/>
      <c r="IHE42" s="174"/>
      <c r="IHF42" s="174"/>
      <c r="IHG42" s="174"/>
      <c r="IHH42" s="174"/>
      <c r="IHI42" s="174"/>
      <c r="IHJ42" s="174"/>
      <c r="IHK42" s="174"/>
      <c r="IHL42" s="174"/>
      <c r="IHM42" s="174"/>
      <c r="IHN42" s="174"/>
      <c r="IHO42" s="174"/>
      <c r="IHP42" s="174"/>
      <c r="IHQ42" s="174"/>
      <c r="IHR42" s="174"/>
      <c r="IHS42" s="174"/>
      <c r="IHT42" s="174"/>
      <c r="IHU42" s="174"/>
      <c r="IHV42" s="174"/>
      <c r="IHW42" s="174"/>
      <c r="IHX42" s="174"/>
      <c r="IHY42" s="174"/>
      <c r="IHZ42" s="174"/>
      <c r="IIA42" s="174"/>
      <c r="IIB42" s="174"/>
      <c r="IIC42" s="174"/>
      <c r="IID42" s="174"/>
      <c r="IIE42" s="174"/>
      <c r="IIF42" s="174"/>
      <c r="IIG42" s="174"/>
      <c r="IIH42" s="174"/>
      <c r="III42" s="174"/>
      <c r="IIJ42" s="174"/>
      <c r="IIK42" s="174"/>
      <c r="IIL42" s="174"/>
      <c r="IIM42" s="174"/>
      <c r="IIN42" s="174"/>
      <c r="IIO42" s="174"/>
      <c r="IIP42" s="174"/>
      <c r="IIQ42" s="174"/>
      <c r="IIR42" s="174"/>
      <c r="IIS42" s="174"/>
      <c r="IIT42" s="174"/>
      <c r="IIU42" s="174"/>
      <c r="IIV42" s="174"/>
      <c r="IIW42" s="174"/>
      <c r="IIX42" s="174"/>
      <c r="IIY42" s="174"/>
      <c r="IIZ42" s="174"/>
      <c r="IJA42" s="174"/>
      <c r="IJB42" s="174"/>
      <c r="IJC42" s="174"/>
      <c r="IJD42" s="174"/>
      <c r="IJE42" s="174"/>
      <c r="IJF42" s="174"/>
      <c r="IJG42" s="174"/>
      <c r="IJH42" s="174"/>
      <c r="IJI42" s="174"/>
      <c r="IJJ42" s="174"/>
      <c r="IJK42" s="174"/>
      <c r="IJL42" s="174"/>
      <c r="IJM42" s="174"/>
      <c r="IJN42" s="174"/>
      <c r="IJO42" s="174"/>
      <c r="IJP42" s="174"/>
      <c r="IJQ42" s="174"/>
      <c r="IJR42" s="174"/>
      <c r="IJS42" s="174"/>
      <c r="IJT42" s="174"/>
      <c r="IJU42" s="174"/>
      <c r="IJV42" s="174"/>
      <c r="IJW42" s="174"/>
      <c r="IJX42" s="174"/>
      <c r="IJY42" s="174"/>
      <c r="IJZ42" s="174"/>
      <c r="IKA42" s="174"/>
      <c r="IKB42" s="174"/>
      <c r="IKC42" s="174"/>
      <c r="IKD42" s="174"/>
      <c r="IKE42" s="174"/>
      <c r="IKF42" s="174"/>
      <c r="IKG42" s="174"/>
      <c r="IKH42" s="174"/>
      <c r="IKI42" s="174"/>
      <c r="IKJ42" s="174"/>
      <c r="IKK42" s="174"/>
      <c r="IKL42" s="174"/>
      <c r="IKM42" s="174"/>
      <c r="IKN42" s="174"/>
      <c r="IKO42" s="174"/>
      <c r="IKP42" s="174"/>
      <c r="IKQ42" s="174"/>
      <c r="IKR42" s="174"/>
      <c r="IKS42" s="174"/>
      <c r="IKT42" s="174"/>
      <c r="IKU42" s="174"/>
      <c r="IKV42" s="174"/>
      <c r="IKW42" s="174"/>
      <c r="IKX42" s="174"/>
      <c r="IKY42" s="174"/>
      <c r="IKZ42" s="174"/>
      <c r="ILA42" s="174"/>
      <c r="ILB42" s="174"/>
      <c r="ILC42" s="174"/>
      <c r="ILD42" s="174"/>
      <c r="ILE42" s="174"/>
      <c r="ILF42" s="174"/>
      <c r="ILG42" s="174"/>
      <c r="ILH42" s="174"/>
      <c r="ILI42" s="174"/>
      <c r="ILJ42" s="174"/>
      <c r="ILK42" s="174"/>
      <c r="ILL42" s="174"/>
      <c r="ILM42" s="174"/>
      <c r="ILN42" s="174"/>
      <c r="ILO42" s="174"/>
      <c r="ILP42" s="174"/>
      <c r="ILQ42" s="174"/>
      <c r="ILR42" s="174"/>
      <c r="ILS42" s="174"/>
      <c r="ILT42" s="174"/>
      <c r="ILU42" s="174"/>
      <c r="ILV42" s="174"/>
      <c r="ILW42" s="174"/>
      <c r="ILX42" s="174"/>
      <c r="ILY42" s="174"/>
      <c r="ILZ42" s="174"/>
      <c r="IMA42" s="174"/>
      <c r="IMB42" s="174"/>
      <c r="IMC42" s="174"/>
      <c r="IMD42" s="174"/>
      <c r="IME42" s="174"/>
      <c r="IMF42" s="174"/>
      <c r="IMG42" s="174"/>
      <c r="IMH42" s="174"/>
      <c r="IMI42" s="174"/>
      <c r="IMJ42" s="174"/>
      <c r="IMK42" s="174"/>
      <c r="IML42" s="174"/>
      <c r="IMM42" s="174"/>
      <c r="IMN42" s="174"/>
      <c r="IMO42" s="174"/>
      <c r="IMP42" s="174"/>
      <c r="IMQ42" s="174"/>
      <c r="IMR42" s="174"/>
      <c r="IMS42" s="174"/>
      <c r="IMT42" s="174"/>
      <c r="IMU42" s="174"/>
      <c r="IMV42" s="174"/>
      <c r="IMW42" s="174"/>
      <c r="IMX42" s="174"/>
      <c r="IMY42" s="174"/>
      <c r="IMZ42" s="174"/>
      <c r="INA42" s="174"/>
      <c r="INB42" s="174"/>
      <c r="INC42" s="174"/>
      <c r="IND42" s="174"/>
      <c r="INE42" s="174"/>
      <c r="INF42" s="174"/>
      <c r="ING42" s="174"/>
      <c r="INH42" s="174"/>
      <c r="INI42" s="174"/>
      <c r="INJ42" s="174"/>
      <c r="INK42" s="174"/>
      <c r="INL42" s="174"/>
      <c r="INM42" s="174"/>
      <c r="INN42" s="174"/>
      <c r="INO42" s="174"/>
      <c r="INP42" s="174"/>
      <c r="INQ42" s="174"/>
      <c r="INR42" s="174"/>
      <c r="INS42" s="174"/>
      <c r="INT42" s="174"/>
      <c r="INU42" s="174"/>
      <c r="INV42" s="174"/>
      <c r="INW42" s="174"/>
      <c r="INX42" s="174"/>
      <c r="INY42" s="174"/>
      <c r="INZ42" s="174"/>
      <c r="IOA42" s="174"/>
      <c r="IOB42" s="174"/>
      <c r="IOC42" s="174"/>
      <c r="IOD42" s="174"/>
      <c r="IOE42" s="174"/>
      <c r="IOF42" s="174"/>
      <c r="IOG42" s="174"/>
      <c r="IOH42" s="174"/>
      <c r="IOI42" s="174"/>
      <c r="IOJ42" s="174"/>
      <c r="IOK42" s="174"/>
      <c r="IOL42" s="174"/>
      <c r="IOM42" s="174"/>
      <c r="ION42" s="174"/>
      <c r="IOO42" s="174"/>
      <c r="IOP42" s="174"/>
      <c r="IOQ42" s="174"/>
      <c r="IOR42" s="174"/>
      <c r="IOS42" s="174"/>
      <c r="IOT42" s="174"/>
      <c r="IOU42" s="174"/>
      <c r="IOV42" s="174"/>
      <c r="IOW42" s="174"/>
      <c r="IOX42" s="174"/>
      <c r="IOY42" s="174"/>
      <c r="IOZ42" s="174"/>
      <c r="IPA42" s="174"/>
      <c r="IPB42" s="174"/>
      <c r="IPC42" s="174"/>
      <c r="IPD42" s="174"/>
      <c r="IPE42" s="174"/>
      <c r="IPF42" s="174"/>
      <c r="IPG42" s="174"/>
      <c r="IPH42" s="174"/>
      <c r="IPI42" s="174"/>
      <c r="IPJ42" s="174"/>
      <c r="IPK42" s="174"/>
      <c r="IPL42" s="174"/>
      <c r="IPM42" s="174"/>
      <c r="IPN42" s="174"/>
      <c r="IPO42" s="174"/>
      <c r="IPP42" s="174"/>
      <c r="IPQ42" s="174"/>
      <c r="IPR42" s="174"/>
      <c r="IPS42" s="174"/>
      <c r="IPT42" s="174"/>
      <c r="IPU42" s="174"/>
      <c r="IPV42" s="174"/>
      <c r="IPW42" s="174"/>
      <c r="IPX42" s="174"/>
      <c r="IPY42" s="174"/>
      <c r="IPZ42" s="174"/>
      <c r="IQA42" s="174"/>
      <c r="IQB42" s="174"/>
      <c r="IQC42" s="174"/>
      <c r="IQD42" s="174"/>
      <c r="IQE42" s="174"/>
      <c r="IQF42" s="174"/>
      <c r="IQG42" s="174"/>
      <c r="IQH42" s="174"/>
      <c r="IQI42" s="174"/>
      <c r="IQJ42" s="174"/>
      <c r="IQK42" s="174"/>
      <c r="IQL42" s="174"/>
      <c r="IQM42" s="174"/>
      <c r="IQN42" s="174"/>
      <c r="IQO42" s="174"/>
      <c r="IQP42" s="174"/>
      <c r="IQQ42" s="174"/>
      <c r="IQR42" s="174"/>
      <c r="IQS42" s="174"/>
      <c r="IQT42" s="174"/>
      <c r="IQU42" s="174"/>
      <c r="IQV42" s="174"/>
      <c r="IQW42" s="174"/>
      <c r="IQX42" s="174"/>
      <c r="IQY42" s="174"/>
      <c r="IQZ42" s="174"/>
      <c r="IRA42" s="174"/>
      <c r="IRB42" s="174"/>
      <c r="IRC42" s="174"/>
      <c r="IRD42" s="174"/>
      <c r="IRE42" s="174"/>
      <c r="IRF42" s="174"/>
      <c r="IRG42" s="174"/>
      <c r="IRH42" s="174"/>
      <c r="IRI42" s="174"/>
      <c r="IRJ42" s="174"/>
      <c r="IRK42" s="174"/>
      <c r="IRL42" s="174"/>
      <c r="IRM42" s="174"/>
      <c r="IRN42" s="174"/>
      <c r="IRO42" s="174"/>
      <c r="IRP42" s="174"/>
      <c r="IRQ42" s="174"/>
      <c r="IRR42" s="174"/>
      <c r="IRS42" s="174"/>
      <c r="IRT42" s="174"/>
      <c r="IRU42" s="174"/>
      <c r="IRV42" s="174"/>
      <c r="IRW42" s="174"/>
      <c r="IRX42" s="174"/>
      <c r="IRY42" s="174"/>
      <c r="IRZ42" s="174"/>
      <c r="ISA42" s="174"/>
      <c r="ISB42" s="174"/>
      <c r="ISC42" s="174"/>
      <c r="ISD42" s="174"/>
      <c r="ISE42" s="174"/>
      <c r="ISF42" s="174"/>
      <c r="ISG42" s="174"/>
      <c r="ISH42" s="174"/>
      <c r="ISI42" s="174"/>
      <c r="ISJ42" s="174"/>
      <c r="ISK42" s="174"/>
      <c r="ISL42" s="174"/>
      <c r="ISM42" s="174"/>
      <c r="ISN42" s="174"/>
      <c r="ISO42" s="174"/>
      <c r="ISP42" s="174"/>
      <c r="ISQ42" s="174"/>
      <c r="ISR42" s="174"/>
      <c r="ISS42" s="174"/>
      <c r="IST42" s="174"/>
      <c r="ISU42" s="174"/>
      <c r="ISV42" s="174"/>
      <c r="ISW42" s="174"/>
      <c r="ISX42" s="174"/>
      <c r="ISY42" s="174"/>
      <c r="ISZ42" s="174"/>
      <c r="ITA42" s="174"/>
      <c r="ITB42" s="174"/>
      <c r="ITC42" s="174"/>
      <c r="ITD42" s="174"/>
      <c r="ITE42" s="174"/>
      <c r="ITF42" s="174"/>
      <c r="ITG42" s="174"/>
      <c r="ITH42" s="174"/>
      <c r="ITI42" s="174"/>
      <c r="ITJ42" s="174"/>
      <c r="ITK42" s="174"/>
      <c r="ITL42" s="174"/>
      <c r="ITM42" s="174"/>
      <c r="ITN42" s="174"/>
      <c r="ITO42" s="174"/>
      <c r="ITP42" s="174"/>
      <c r="ITQ42" s="174"/>
      <c r="ITR42" s="174"/>
      <c r="ITS42" s="174"/>
      <c r="ITT42" s="174"/>
      <c r="ITU42" s="174"/>
      <c r="ITV42" s="174"/>
      <c r="ITW42" s="174"/>
      <c r="ITX42" s="174"/>
      <c r="ITY42" s="174"/>
      <c r="ITZ42" s="174"/>
      <c r="IUA42" s="174"/>
      <c r="IUB42" s="174"/>
      <c r="IUC42" s="174"/>
      <c r="IUD42" s="174"/>
      <c r="IUE42" s="174"/>
      <c r="IUF42" s="174"/>
      <c r="IUG42" s="174"/>
      <c r="IUH42" s="174"/>
      <c r="IUI42" s="174"/>
      <c r="IUJ42" s="174"/>
      <c r="IUK42" s="174"/>
      <c r="IUL42" s="174"/>
      <c r="IUM42" s="174"/>
      <c r="IUN42" s="174"/>
      <c r="IUO42" s="174"/>
      <c r="IUP42" s="174"/>
      <c r="IUQ42" s="174"/>
      <c r="IUR42" s="174"/>
      <c r="IUS42" s="174"/>
      <c r="IUT42" s="174"/>
      <c r="IUU42" s="174"/>
      <c r="IUV42" s="174"/>
      <c r="IUW42" s="174"/>
      <c r="IUX42" s="174"/>
      <c r="IUY42" s="174"/>
      <c r="IUZ42" s="174"/>
      <c r="IVA42" s="174"/>
      <c r="IVB42" s="174"/>
      <c r="IVC42" s="174"/>
      <c r="IVD42" s="174"/>
      <c r="IVE42" s="174"/>
      <c r="IVF42" s="174"/>
      <c r="IVG42" s="174"/>
      <c r="IVH42" s="174"/>
      <c r="IVI42" s="174"/>
      <c r="IVJ42" s="174"/>
      <c r="IVK42" s="174"/>
      <c r="IVL42" s="174"/>
      <c r="IVM42" s="174"/>
      <c r="IVN42" s="174"/>
      <c r="IVO42" s="174"/>
      <c r="IVP42" s="174"/>
      <c r="IVQ42" s="174"/>
      <c r="IVR42" s="174"/>
      <c r="IVS42" s="174"/>
      <c r="IVT42" s="174"/>
      <c r="IVU42" s="174"/>
      <c r="IVV42" s="174"/>
      <c r="IVW42" s="174"/>
      <c r="IVX42" s="174"/>
      <c r="IVY42" s="174"/>
      <c r="IVZ42" s="174"/>
      <c r="IWA42" s="174"/>
      <c r="IWB42" s="174"/>
      <c r="IWC42" s="174"/>
      <c r="IWD42" s="174"/>
      <c r="IWE42" s="174"/>
      <c r="IWF42" s="174"/>
      <c r="IWG42" s="174"/>
      <c r="IWH42" s="174"/>
      <c r="IWI42" s="174"/>
      <c r="IWJ42" s="174"/>
      <c r="IWK42" s="174"/>
      <c r="IWL42" s="174"/>
      <c r="IWM42" s="174"/>
      <c r="IWN42" s="174"/>
      <c r="IWO42" s="174"/>
      <c r="IWP42" s="174"/>
      <c r="IWQ42" s="174"/>
      <c r="IWR42" s="174"/>
      <c r="IWS42" s="174"/>
      <c r="IWT42" s="174"/>
      <c r="IWU42" s="174"/>
      <c r="IWV42" s="174"/>
      <c r="IWW42" s="174"/>
      <c r="IWX42" s="174"/>
      <c r="IWY42" s="174"/>
      <c r="IWZ42" s="174"/>
      <c r="IXA42" s="174"/>
      <c r="IXB42" s="174"/>
      <c r="IXC42" s="174"/>
      <c r="IXD42" s="174"/>
      <c r="IXE42" s="174"/>
      <c r="IXF42" s="174"/>
      <c r="IXG42" s="174"/>
      <c r="IXH42" s="174"/>
      <c r="IXI42" s="174"/>
      <c r="IXJ42" s="174"/>
      <c r="IXK42" s="174"/>
      <c r="IXL42" s="174"/>
      <c r="IXM42" s="174"/>
      <c r="IXN42" s="174"/>
      <c r="IXO42" s="174"/>
      <c r="IXP42" s="174"/>
      <c r="IXQ42" s="174"/>
      <c r="IXR42" s="174"/>
      <c r="IXS42" s="174"/>
      <c r="IXT42" s="174"/>
      <c r="IXU42" s="174"/>
      <c r="IXV42" s="174"/>
      <c r="IXW42" s="174"/>
      <c r="IXX42" s="174"/>
      <c r="IXY42" s="174"/>
      <c r="IXZ42" s="174"/>
      <c r="IYA42" s="174"/>
      <c r="IYB42" s="174"/>
      <c r="IYC42" s="174"/>
      <c r="IYD42" s="174"/>
      <c r="IYE42" s="174"/>
      <c r="IYF42" s="174"/>
      <c r="IYG42" s="174"/>
      <c r="IYH42" s="174"/>
      <c r="IYI42" s="174"/>
      <c r="IYJ42" s="174"/>
      <c r="IYK42" s="174"/>
      <c r="IYL42" s="174"/>
      <c r="IYM42" s="174"/>
      <c r="IYN42" s="174"/>
      <c r="IYO42" s="174"/>
      <c r="IYP42" s="174"/>
      <c r="IYQ42" s="174"/>
      <c r="IYR42" s="174"/>
      <c r="IYS42" s="174"/>
      <c r="IYT42" s="174"/>
      <c r="IYU42" s="174"/>
      <c r="IYV42" s="174"/>
      <c r="IYW42" s="174"/>
      <c r="IYX42" s="174"/>
      <c r="IYY42" s="174"/>
      <c r="IYZ42" s="174"/>
      <c r="IZA42" s="174"/>
      <c r="IZB42" s="174"/>
      <c r="IZC42" s="174"/>
      <c r="IZD42" s="174"/>
      <c r="IZE42" s="174"/>
      <c r="IZF42" s="174"/>
      <c r="IZG42" s="174"/>
      <c r="IZH42" s="174"/>
      <c r="IZI42" s="174"/>
      <c r="IZJ42" s="174"/>
      <c r="IZK42" s="174"/>
      <c r="IZL42" s="174"/>
      <c r="IZM42" s="174"/>
      <c r="IZN42" s="174"/>
      <c r="IZO42" s="174"/>
      <c r="IZP42" s="174"/>
      <c r="IZQ42" s="174"/>
      <c r="IZR42" s="174"/>
      <c r="IZS42" s="174"/>
      <c r="IZT42" s="174"/>
      <c r="IZU42" s="174"/>
      <c r="IZV42" s="174"/>
      <c r="IZW42" s="174"/>
      <c r="IZX42" s="174"/>
      <c r="IZY42" s="174"/>
      <c r="IZZ42" s="174"/>
      <c r="JAA42" s="174"/>
      <c r="JAB42" s="174"/>
      <c r="JAC42" s="174"/>
      <c r="JAD42" s="174"/>
      <c r="JAE42" s="174"/>
      <c r="JAF42" s="174"/>
      <c r="JAG42" s="174"/>
      <c r="JAH42" s="174"/>
      <c r="JAI42" s="174"/>
      <c r="JAJ42" s="174"/>
      <c r="JAK42" s="174"/>
      <c r="JAL42" s="174"/>
      <c r="JAM42" s="174"/>
      <c r="JAN42" s="174"/>
      <c r="JAO42" s="174"/>
      <c r="JAP42" s="174"/>
      <c r="JAQ42" s="174"/>
      <c r="JAR42" s="174"/>
      <c r="JAS42" s="174"/>
      <c r="JAT42" s="174"/>
      <c r="JAU42" s="174"/>
      <c r="JAV42" s="174"/>
      <c r="JAW42" s="174"/>
      <c r="JAX42" s="174"/>
      <c r="JAY42" s="174"/>
      <c r="JAZ42" s="174"/>
      <c r="JBA42" s="174"/>
      <c r="JBB42" s="174"/>
      <c r="JBC42" s="174"/>
      <c r="JBD42" s="174"/>
      <c r="JBE42" s="174"/>
      <c r="JBF42" s="174"/>
      <c r="JBG42" s="174"/>
      <c r="JBH42" s="174"/>
      <c r="JBI42" s="174"/>
      <c r="JBJ42" s="174"/>
      <c r="JBK42" s="174"/>
      <c r="JBL42" s="174"/>
      <c r="JBM42" s="174"/>
      <c r="JBN42" s="174"/>
      <c r="JBO42" s="174"/>
      <c r="JBP42" s="174"/>
      <c r="JBQ42" s="174"/>
      <c r="JBR42" s="174"/>
      <c r="JBS42" s="174"/>
      <c r="JBT42" s="174"/>
      <c r="JBU42" s="174"/>
      <c r="JBV42" s="174"/>
      <c r="JBW42" s="174"/>
      <c r="JBX42" s="174"/>
      <c r="JBY42" s="174"/>
      <c r="JBZ42" s="174"/>
      <c r="JCA42" s="174"/>
      <c r="JCB42" s="174"/>
      <c r="JCC42" s="174"/>
      <c r="JCD42" s="174"/>
      <c r="JCE42" s="174"/>
      <c r="JCF42" s="174"/>
      <c r="JCG42" s="174"/>
      <c r="JCH42" s="174"/>
      <c r="JCI42" s="174"/>
      <c r="JCJ42" s="174"/>
      <c r="JCK42" s="174"/>
      <c r="JCL42" s="174"/>
      <c r="JCM42" s="174"/>
      <c r="JCN42" s="174"/>
      <c r="JCO42" s="174"/>
      <c r="JCP42" s="174"/>
      <c r="JCQ42" s="174"/>
      <c r="JCR42" s="174"/>
      <c r="JCS42" s="174"/>
      <c r="JCT42" s="174"/>
      <c r="JCU42" s="174"/>
      <c r="JCV42" s="174"/>
      <c r="JCW42" s="174"/>
      <c r="JCX42" s="174"/>
      <c r="JCY42" s="174"/>
      <c r="JCZ42" s="174"/>
      <c r="JDA42" s="174"/>
      <c r="JDB42" s="174"/>
      <c r="JDC42" s="174"/>
      <c r="JDD42" s="174"/>
      <c r="JDE42" s="174"/>
      <c r="JDF42" s="174"/>
      <c r="JDG42" s="174"/>
      <c r="JDH42" s="174"/>
      <c r="JDI42" s="174"/>
      <c r="JDJ42" s="174"/>
      <c r="JDK42" s="174"/>
      <c r="JDL42" s="174"/>
      <c r="JDM42" s="174"/>
      <c r="JDN42" s="174"/>
      <c r="JDO42" s="174"/>
      <c r="JDP42" s="174"/>
      <c r="JDQ42" s="174"/>
      <c r="JDR42" s="174"/>
      <c r="JDS42" s="174"/>
      <c r="JDT42" s="174"/>
      <c r="JDU42" s="174"/>
      <c r="JDV42" s="174"/>
      <c r="JDW42" s="174"/>
      <c r="JDX42" s="174"/>
      <c r="JDY42" s="174"/>
      <c r="JDZ42" s="174"/>
      <c r="JEA42" s="174"/>
      <c r="JEB42" s="174"/>
      <c r="JEC42" s="174"/>
      <c r="JED42" s="174"/>
      <c r="JEE42" s="174"/>
      <c r="JEF42" s="174"/>
      <c r="JEG42" s="174"/>
      <c r="JEH42" s="174"/>
      <c r="JEI42" s="174"/>
      <c r="JEJ42" s="174"/>
      <c r="JEK42" s="174"/>
      <c r="JEL42" s="174"/>
      <c r="JEM42" s="174"/>
      <c r="JEN42" s="174"/>
      <c r="JEO42" s="174"/>
      <c r="JEP42" s="174"/>
      <c r="JEQ42" s="174"/>
      <c r="JER42" s="174"/>
      <c r="JES42" s="174"/>
      <c r="JET42" s="174"/>
      <c r="JEU42" s="174"/>
      <c r="JEV42" s="174"/>
      <c r="JEW42" s="174"/>
      <c r="JEX42" s="174"/>
      <c r="JEY42" s="174"/>
      <c r="JEZ42" s="174"/>
      <c r="JFA42" s="174"/>
      <c r="JFB42" s="174"/>
      <c r="JFC42" s="174"/>
      <c r="JFD42" s="174"/>
      <c r="JFE42" s="174"/>
      <c r="JFF42" s="174"/>
      <c r="JFG42" s="174"/>
      <c r="JFH42" s="174"/>
      <c r="JFI42" s="174"/>
      <c r="JFJ42" s="174"/>
      <c r="JFK42" s="174"/>
      <c r="JFL42" s="174"/>
      <c r="JFM42" s="174"/>
      <c r="JFN42" s="174"/>
      <c r="JFO42" s="174"/>
      <c r="JFP42" s="174"/>
      <c r="JFQ42" s="174"/>
      <c r="JFR42" s="174"/>
      <c r="JFS42" s="174"/>
      <c r="JFT42" s="174"/>
      <c r="JFU42" s="174"/>
      <c r="JFV42" s="174"/>
      <c r="JFW42" s="174"/>
      <c r="JFX42" s="174"/>
      <c r="JFY42" s="174"/>
      <c r="JFZ42" s="174"/>
      <c r="JGA42" s="174"/>
      <c r="JGB42" s="174"/>
      <c r="JGC42" s="174"/>
      <c r="JGD42" s="174"/>
      <c r="JGE42" s="174"/>
      <c r="JGF42" s="174"/>
      <c r="JGG42" s="174"/>
      <c r="JGH42" s="174"/>
      <c r="JGI42" s="174"/>
      <c r="JGJ42" s="174"/>
      <c r="JGK42" s="174"/>
      <c r="JGL42" s="174"/>
      <c r="JGM42" s="174"/>
      <c r="JGN42" s="174"/>
      <c r="JGO42" s="174"/>
      <c r="JGP42" s="174"/>
      <c r="JGQ42" s="174"/>
      <c r="JGR42" s="174"/>
      <c r="JGS42" s="174"/>
      <c r="JGT42" s="174"/>
      <c r="JGU42" s="174"/>
      <c r="JGV42" s="174"/>
      <c r="JGW42" s="174"/>
      <c r="JGX42" s="174"/>
      <c r="JGY42" s="174"/>
      <c r="JGZ42" s="174"/>
      <c r="JHA42" s="174"/>
      <c r="JHB42" s="174"/>
      <c r="JHC42" s="174"/>
      <c r="JHD42" s="174"/>
      <c r="JHE42" s="174"/>
      <c r="JHF42" s="174"/>
      <c r="JHG42" s="174"/>
      <c r="JHH42" s="174"/>
      <c r="JHI42" s="174"/>
      <c r="JHJ42" s="174"/>
      <c r="JHK42" s="174"/>
      <c r="JHL42" s="174"/>
      <c r="JHM42" s="174"/>
      <c r="JHN42" s="174"/>
      <c r="JHO42" s="174"/>
      <c r="JHP42" s="174"/>
      <c r="JHQ42" s="174"/>
      <c r="JHR42" s="174"/>
      <c r="JHS42" s="174"/>
      <c r="JHT42" s="174"/>
      <c r="JHU42" s="174"/>
      <c r="JHV42" s="174"/>
      <c r="JHW42" s="174"/>
      <c r="JHX42" s="174"/>
      <c r="JHY42" s="174"/>
      <c r="JHZ42" s="174"/>
      <c r="JIA42" s="174"/>
      <c r="JIB42" s="174"/>
      <c r="JIC42" s="174"/>
      <c r="JID42" s="174"/>
      <c r="JIE42" s="174"/>
      <c r="JIF42" s="174"/>
      <c r="JIG42" s="174"/>
      <c r="JIH42" s="174"/>
      <c r="JII42" s="174"/>
      <c r="JIJ42" s="174"/>
      <c r="JIK42" s="174"/>
      <c r="JIL42" s="174"/>
      <c r="JIM42" s="174"/>
      <c r="JIN42" s="174"/>
      <c r="JIO42" s="174"/>
      <c r="JIP42" s="174"/>
      <c r="JIQ42" s="174"/>
      <c r="JIR42" s="174"/>
      <c r="JIS42" s="174"/>
      <c r="JIT42" s="174"/>
      <c r="JIU42" s="174"/>
      <c r="JIV42" s="174"/>
      <c r="JIW42" s="174"/>
      <c r="JIX42" s="174"/>
      <c r="JIY42" s="174"/>
      <c r="JIZ42" s="174"/>
      <c r="JJA42" s="174"/>
      <c r="JJB42" s="174"/>
      <c r="JJC42" s="174"/>
      <c r="JJD42" s="174"/>
      <c r="JJE42" s="174"/>
      <c r="JJF42" s="174"/>
      <c r="JJG42" s="174"/>
      <c r="JJH42" s="174"/>
      <c r="JJI42" s="174"/>
      <c r="JJJ42" s="174"/>
      <c r="JJK42" s="174"/>
      <c r="JJL42" s="174"/>
      <c r="JJM42" s="174"/>
      <c r="JJN42" s="174"/>
      <c r="JJO42" s="174"/>
      <c r="JJP42" s="174"/>
      <c r="JJQ42" s="174"/>
      <c r="JJR42" s="174"/>
      <c r="JJS42" s="174"/>
      <c r="JJT42" s="174"/>
      <c r="JJU42" s="174"/>
      <c r="JJV42" s="174"/>
      <c r="JJW42" s="174"/>
      <c r="JJX42" s="174"/>
      <c r="JJY42" s="174"/>
      <c r="JJZ42" s="174"/>
      <c r="JKA42" s="174"/>
      <c r="JKB42" s="174"/>
      <c r="JKC42" s="174"/>
      <c r="JKD42" s="174"/>
      <c r="JKE42" s="174"/>
      <c r="JKF42" s="174"/>
      <c r="JKG42" s="174"/>
      <c r="JKH42" s="174"/>
      <c r="JKI42" s="174"/>
      <c r="JKJ42" s="174"/>
      <c r="JKK42" s="174"/>
      <c r="JKL42" s="174"/>
      <c r="JKM42" s="174"/>
      <c r="JKN42" s="174"/>
      <c r="JKO42" s="174"/>
      <c r="JKP42" s="174"/>
      <c r="JKQ42" s="174"/>
      <c r="JKR42" s="174"/>
      <c r="JKS42" s="174"/>
      <c r="JKT42" s="174"/>
      <c r="JKU42" s="174"/>
      <c r="JKV42" s="174"/>
      <c r="JKW42" s="174"/>
      <c r="JKX42" s="174"/>
      <c r="JKY42" s="174"/>
      <c r="JKZ42" s="174"/>
      <c r="JLA42" s="174"/>
      <c r="JLB42" s="174"/>
      <c r="JLC42" s="174"/>
      <c r="JLD42" s="174"/>
      <c r="JLE42" s="174"/>
      <c r="JLF42" s="174"/>
      <c r="JLG42" s="174"/>
      <c r="JLH42" s="174"/>
      <c r="JLI42" s="174"/>
      <c r="JLJ42" s="174"/>
      <c r="JLK42" s="174"/>
      <c r="JLL42" s="174"/>
      <c r="JLM42" s="174"/>
      <c r="JLN42" s="174"/>
      <c r="JLO42" s="174"/>
      <c r="JLP42" s="174"/>
      <c r="JLQ42" s="174"/>
      <c r="JLR42" s="174"/>
      <c r="JLS42" s="174"/>
      <c r="JLT42" s="174"/>
      <c r="JLU42" s="174"/>
      <c r="JLV42" s="174"/>
      <c r="JLW42" s="174"/>
      <c r="JLX42" s="174"/>
      <c r="JLY42" s="174"/>
      <c r="JLZ42" s="174"/>
      <c r="JMA42" s="174"/>
      <c r="JMB42" s="174"/>
      <c r="JMC42" s="174"/>
      <c r="JMD42" s="174"/>
      <c r="JME42" s="174"/>
      <c r="JMF42" s="174"/>
      <c r="JMG42" s="174"/>
      <c r="JMH42" s="174"/>
      <c r="JMI42" s="174"/>
      <c r="JMJ42" s="174"/>
      <c r="JMK42" s="174"/>
      <c r="JML42" s="174"/>
      <c r="JMM42" s="174"/>
      <c r="JMN42" s="174"/>
      <c r="JMO42" s="174"/>
      <c r="JMP42" s="174"/>
      <c r="JMQ42" s="174"/>
      <c r="JMR42" s="174"/>
      <c r="JMS42" s="174"/>
      <c r="JMT42" s="174"/>
      <c r="JMU42" s="174"/>
      <c r="JMV42" s="174"/>
      <c r="JMW42" s="174"/>
      <c r="JMX42" s="174"/>
      <c r="JMY42" s="174"/>
      <c r="JMZ42" s="174"/>
      <c r="JNA42" s="174"/>
      <c r="JNB42" s="174"/>
      <c r="JNC42" s="174"/>
      <c r="JND42" s="174"/>
      <c r="JNE42" s="174"/>
      <c r="JNF42" s="174"/>
      <c r="JNG42" s="174"/>
      <c r="JNH42" s="174"/>
      <c r="JNI42" s="174"/>
      <c r="JNJ42" s="174"/>
      <c r="JNK42" s="174"/>
      <c r="JNL42" s="174"/>
      <c r="JNM42" s="174"/>
      <c r="JNN42" s="174"/>
      <c r="JNO42" s="174"/>
      <c r="JNP42" s="174"/>
      <c r="JNQ42" s="174"/>
      <c r="JNR42" s="174"/>
      <c r="JNS42" s="174"/>
      <c r="JNT42" s="174"/>
      <c r="JNU42" s="174"/>
      <c r="JNV42" s="174"/>
      <c r="JNW42" s="174"/>
      <c r="JNX42" s="174"/>
      <c r="JNY42" s="174"/>
      <c r="JNZ42" s="174"/>
      <c r="JOA42" s="174"/>
      <c r="JOB42" s="174"/>
      <c r="JOC42" s="174"/>
      <c r="JOD42" s="174"/>
      <c r="JOE42" s="174"/>
      <c r="JOF42" s="174"/>
      <c r="JOG42" s="174"/>
      <c r="JOH42" s="174"/>
      <c r="JOI42" s="174"/>
      <c r="JOJ42" s="174"/>
      <c r="JOK42" s="174"/>
      <c r="JOL42" s="174"/>
      <c r="JOM42" s="174"/>
      <c r="JON42" s="174"/>
      <c r="JOO42" s="174"/>
      <c r="JOP42" s="174"/>
      <c r="JOQ42" s="174"/>
      <c r="JOR42" s="174"/>
      <c r="JOS42" s="174"/>
      <c r="JOT42" s="174"/>
      <c r="JOU42" s="174"/>
      <c r="JOV42" s="174"/>
      <c r="JOW42" s="174"/>
      <c r="JOX42" s="174"/>
      <c r="JOY42" s="174"/>
      <c r="JOZ42" s="174"/>
      <c r="JPA42" s="174"/>
      <c r="JPB42" s="174"/>
      <c r="JPC42" s="174"/>
      <c r="JPD42" s="174"/>
      <c r="JPE42" s="174"/>
      <c r="JPF42" s="174"/>
      <c r="JPG42" s="174"/>
      <c r="JPH42" s="174"/>
      <c r="JPI42" s="174"/>
      <c r="JPJ42" s="174"/>
      <c r="JPK42" s="174"/>
      <c r="JPL42" s="174"/>
      <c r="JPM42" s="174"/>
      <c r="JPN42" s="174"/>
      <c r="JPO42" s="174"/>
      <c r="JPP42" s="174"/>
      <c r="JPQ42" s="174"/>
      <c r="JPR42" s="174"/>
      <c r="JPS42" s="174"/>
      <c r="JPT42" s="174"/>
      <c r="JPU42" s="174"/>
      <c r="JPV42" s="174"/>
      <c r="JPW42" s="174"/>
      <c r="JPX42" s="174"/>
      <c r="JPY42" s="174"/>
      <c r="JPZ42" s="174"/>
      <c r="JQA42" s="174"/>
      <c r="JQB42" s="174"/>
      <c r="JQC42" s="174"/>
      <c r="JQD42" s="174"/>
      <c r="JQE42" s="174"/>
      <c r="JQF42" s="174"/>
      <c r="JQG42" s="174"/>
      <c r="JQH42" s="174"/>
      <c r="JQI42" s="174"/>
      <c r="JQJ42" s="174"/>
      <c r="JQK42" s="174"/>
      <c r="JQL42" s="174"/>
      <c r="JQM42" s="174"/>
      <c r="JQN42" s="174"/>
      <c r="JQO42" s="174"/>
      <c r="JQP42" s="174"/>
      <c r="JQQ42" s="174"/>
      <c r="JQR42" s="174"/>
      <c r="JQS42" s="174"/>
      <c r="JQT42" s="174"/>
      <c r="JQU42" s="174"/>
      <c r="JQV42" s="174"/>
      <c r="JQW42" s="174"/>
      <c r="JQX42" s="174"/>
      <c r="JQY42" s="174"/>
      <c r="JQZ42" s="174"/>
      <c r="JRA42" s="174"/>
      <c r="JRB42" s="174"/>
      <c r="JRC42" s="174"/>
      <c r="JRD42" s="174"/>
      <c r="JRE42" s="174"/>
      <c r="JRF42" s="174"/>
      <c r="JRG42" s="174"/>
      <c r="JRH42" s="174"/>
      <c r="JRI42" s="174"/>
      <c r="JRJ42" s="174"/>
      <c r="JRK42" s="174"/>
      <c r="JRL42" s="174"/>
      <c r="JRM42" s="174"/>
      <c r="JRN42" s="174"/>
      <c r="JRO42" s="174"/>
      <c r="JRP42" s="174"/>
      <c r="JRQ42" s="174"/>
      <c r="JRR42" s="174"/>
      <c r="JRS42" s="174"/>
      <c r="JRT42" s="174"/>
      <c r="JRU42" s="174"/>
      <c r="JRV42" s="174"/>
      <c r="JRW42" s="174"/>
      <c r="JRX42" s="174"/>
      <c r="JRY42" s="174"/>
      <c r="JRZ42" s="174"/>
      <c r="JSA42" s="174"/>
      <c r="JSB42" s="174"/>
      <c r="JSC42" s="174"/>
      <c r="JSD42" s="174"/>
      <c r="JSE42" s="174"/>
      <c r="JSF42" s="174"/>
      <c r="JSG42" s="174"/>
      <c r="JSH42" s="174"/>
      <c r="JSI42" s="174"/>
      <c r="JSJ42" s="174"/>
      <c r="JSK42" s="174"/>
      <c r="JSL42" s="174"/>
      <c r="JSM42" s="174"/>
      <c r="JSN42" s="174"/>
      <c r="JSO42" s="174"/>
      <c r="JSP42" s="174"/>
      <c r="JSQ42" s="174"/>
      <c r="JSR42" s="174"/>
      <c r="JSS42" s="174"/>
      <c r="JST42" s="174"/>
      <c r="JSU42" s="174"/>
      <c r="JSV42" s="174"/>
      <c r="JSW42" s="174"/>
      <c r="JSX42" s="174"/>
      <c r="JSY42" s="174"/>
      <c r="JSZ42" s="174"/>
      <c r="JTA42" s="174"/>
      <c r="JTB42" s="174"/>
      <c r="JTC42" s="174"/>
      <c r="JTD42" s="174"/>
      <c r="JTE42" s="174"/>
      <c r="JTF42" s="174"/>
      <c r="JTG42" s="174"/>
      <c r="JTH42" s="174"/>
      <c r="JTI42" s="174"/>
      <c r="JTJ42" s="174"/>
      <c r="JTK42" s="174"/>
      <c r="JTL42" s="174"/>
      <c r="JTM42" s="174"/>
      <c r="JTN42" s="174"/>
      <c r="JTO42" s="174"/>
      <c r="JTP42" s="174"/>
      <c r="JTQ42" s="174"/>
      <c r="JTR42" s="174"/>
      <c r="JTS42" s="174"/>
      <c r="JTT42" s="174"/>
      <c r="JTU42" s="174"/>
      <c r="JTV42" s="174"/>
      <c r="JTW42" s="174"/>
      <c r="JTX42" s="174"/>
      <c r="JTY42" s="174"/>
      <c r="JTZ42" s="174"/>
      <c r="JUA42" s="174"/>
      <c r="JUB42" s="174"/>
      <c r="JUC42" s="174"/>
      <c r="JUD42" s="174"/>
      <c r="JUE42" s="174"/>
      <c r="JUF42" s="174"/>
      <c r="JUG42" s="174"/>
      <c r="JUH42" s="174"/>
      <c r="JUI42" s="174"/>
      <c r="JUJ42" s="174"/>
      <c r="JUK42" s="174"/>
      <c r="JUL42" s="174"/>
      <c r="JUM42" s="174"/>
      <c r="JUN42" s="174"/>
      <c r="JUO42" s="174"/>
      <c r="JUP42" s="174"/>
      <c r="JUQ42" s="174"/>
      <c r="JUR42" s="174"/>
      <c r="JUS42" s="174"/>
      <c r="JUT42" s="174"/>
      <c r="JUU42" s="174"/>
      <c r="JUV42" s="174"/>
      <c r="JUW42" s="174"/>
      <c r="JUX42" s="174"/>
      <c r="JUY42" s="174"/>
      <c r="JUZ42" s="174"/>
      <c r="JVA42" s="174"/>
      <c r="JVB42" s="174"/>
      <c r="JVC42" s="174"/>
      <c r="JVD42" s="174"/>
      <c r="JVE42" s="174"/>
      <c r="JVF42" s="174"/>
      <c r="JVG42" s="174"/>
      <c r="JVH42" s="174"/>
      <c r="JVI42" s="174"/>
      <c r="JVJ42" s="174"/>
      <c r="JVK42" s="174"/>
      <c r="JVL42" s="174"/>
      <c r="JVM42" s="174"/>
      <c r="JVN42" s="174"/>
      <c r="JVO42" s="174"/>
      <c r="JVP42" s="174"/>
      <c r="JVQ42" s="174"/>
      <c r="JVR42" s="174"/>
      <c r="JVS42" s="174"/>
      <c r="JVT42" s="174"/>
      <c r="JVU42" s="174"/>
      <c r="JVV42" s="174"/>
      <c r="JVW42" s="174"/>
      <c r="JVX42" s="174"/>
      <c r="JVY42" s="174"/>
      <c r="JVZ42" s="174"/>
      <c r="JWA42" s="174"/>
      <c r="JWB42" s="174"/>
      <c r="JWC42" s="174"/>
      <c r="JWD42" s="174"/>
      <c r="JWE42" s="174"/>
      <c r="JWF42" s="174"/>
      <c r="JWG42" s="174"/>
      <c r="JWH42" s="174"/>
      <c r="JWI42" s="174"/>
      <c r="JWJ42" s="174"/>
      <c r="JWK42" s="174"/>
      <c r="JWL42" s="174"/>
      <c r="JWM42" s="174"/>
      <c r="JWN42" s="174"/>
      <c r="JWO42" s="174"/>
      <c r="JWP42" s="174"/>
      <c r="JWQ42" s="174"/>
      <c r="JWR42" s="174"/>
      <c r="JWS42" s="174"/>
      <c r="JWT42" s="174"/>
      <c r="JWU42" s="174"/>
      <c r="JWV42" s="174"/>
      <c r="JWW42" s="174"/>
      <c r="JWX42" s="174"/>
      <c r="JWY42" s="174"/>
      <c r="JWZ42" s="174"/>
      <c r="JXA42" s="174"/>
      <c r="JXB42" s="174"/>
      <c r="JXC42" s="174"/>
      <c r="JXD42" s="174"/>
      <c r="JXE42" s="174"/>
      <c r="JXF42" s="174"/>
      <c r="JXG42" s="174"/>
      <c r="JXH42" s="174"/>
      <c r="JXI42" s="174"/>
      <c r="JXJ42" s="174"/>
      <c r="JXK42" s="174"/>
      <c r="JXL42" s="174"/>
      <c r="JXM42" s="174"/>
      <c r="JXN42" s="174"/>
      <c r="JXO42" s="174"/>
      <c r="JXP42" s="174"/>
      <c r="JXQ42" s="174"/>
      <c r="JXR42" s="174"/>
      <c r="JXS42" s="174"/>
      <c r="JXT42" s="174"/>
      <c r="JXU42" s="174"/>
      <c r="JXV42" s="174"/>
      <c r="JXW42" s="174"/>
      <c r="JXX42" s="174"/>
      <c r="JXY42" s="174"/>
      <c r="JXZ42" s="174"/>
      <c r="JYA42" s="174"/>
      <c r="JYB42" s="174"/>
      <c r="JYC42" s="174"/>
      <c r="JYD42" s="174"/>
      <c r="JYE42" s="174"/>
      <c r="JYF42" s="174"/>
      <c r="JYG42" s="174"/>
      <c r="JYH42" s="174"/>
      <c r="JYI42" s="174"/>
      <c r="JYJ42" s="174"/>
      <c r="JYK42" s="174"/>
      <c r="JYL42" s="174"/>
      <c r="JYM42" s="174"/>
      <c r="JYN42" s="174"/>
      <c r="JYO42" s="174"/>
      <c r="JYP42" s="174"/>
      <c r="JYQ42" s="174"/>
      <c r="JYR42" s="174"/>
      <c r="JYS42" s="174"/>
      <c r="JYT42" s="174"/>
      <c r="JYU42" s="174"/>
      <c r="JYV42" s="174"/>
      <c r="JYW42" s="174"/>
      <c r="JYX42" s="174"/>
      <c r="JYY42" s="174"/>
      <c r="JYZ42" s="174"/>
      <c r="JZA42" s="174"/>
      <c r="JZB42" s="174"/>
      <c r="JZC42" s="174"/>
      <c r="JZD42" s="174"/>
      <c r="JZE42" s="174"/>
      <c r="JZF42" s="174"/>
      <c r="JZG42" s="174"/>
      <c r="JZH42" s="174"/>
      <c r="JZI42" s="174"/>
      <c r="JZJ42" s="174"/>
      <c r="JZK42" s="174"/>
      <c r="JZL42" s="174"/>
      <c r="JZM42" s="174"/>
      <c r="JZN42" s="174"/>
      <c r="JZO42" s="174"/>
      <c r="JZP42" s="174"/>
      <c r="JZQ42" s="174"/>
      <c r="JZR42" s="174"/>
      <c r="JZS42" s="174"/>
      <c r="JZT42" s="174"/>
      <c r="JZU42" s="174"/>
      <c r="JZV42" s="174"/>
      <c r="JZW42" s="174"/>
      <c r="JZX42" s="174"/>
      <c r="JZY42" s="174"/>
      <c r="JZZ42" s="174"/>
      <c r="KAA42" s="174"/>
      <c r="KAB42" s="174"/>
      <c r="KAC42" s="174"/>
      <c r="KAD42" s="174"/>
      <c r="KAE42" s="174"/>
      <c r="KAF42" s="174"/>
      <c r="KAG42" s="174"/>
      <c r="KAH42" s="174"/>
      <c r="KAI42" s="174"/>
      <c r="KAJ42" s="174"/>
      <c r="KAK42" s="174"/>
      <c r="KAL42" s="174"/>
      <c r="KAM42" s="174"/>
      <c r="KAN42" s="174"/>
      <c r="KAO42" s="174"/>
      <c r="KAP42" s="174"/>
      <c r="KAQ42" s="174"/>
      <c r="KAR42" s="174"/>
      <c r="KAS42" s="174"/>
      <c r="KAT42" s="174"/>
      <c r="KAU42" s="174"/>
      <c r="KAV42" s="174"/>
      <c r="KAW42" s="174"/>
      <c r="KAX42" s="174"/>
      <c r="KAY42" s="174"/>
      <c r="KAZ42" s="174"/>
      <c r="KBA42" s="174"/>
      <c r="KBB42" s="174"/>
      <c r="KBC42" s="174"/>
      <c r="KBD42" s="174"/>
      <c r="KBE42" s="174"/>
      <c r="KBF42" s="174"/>
      <c r="KBG42" s="174"/>
      <c r="KBH42" s="174"/>
      <c r="KBI42" s="174"/>
      <c r="KBJ42" s="174"/>
      <c r="KBK42" s="174"/>
      <c r="KBL42" s="174"/>
      <c r="KBM42" s="174"/>
      <c r="KBN42" s="174"/>
      <c r="KBO42" s="174"/>
      <c r="KBP42" s="174"/>
      <c r="KBQ42" s="174"/>
      <c r="KBR42" s="174"/>
      <c r="KBS42" s="174"/>
      <c r="KBT42" s="174"/>
      <c r="KBU42" s="174"/>
      <c r="KBV42" s="174"/>
      <c r="KBW42" s="174"/>
      <c r="KBX42" s="174"/>
      <c r="KBY42" s="174"/>
      <c r="KBZ42" s="174"/>
      <c r="KCA42" s="174"/>
      <c r="KCB42" s="174"/>
      <c r="KCC42" s="174"/>
      <c r="KCD42" s="174"/>
      <c r="KCE42" s="174"/>
      <c r="KCF42" s="174"/>
      <c r="KCG42" s="174"/>
      <c r="KCH42" s="174"/>
      <c r="KCI42" s="174"/>
      <c r="KCJ42" s="174"/>
      <c r="KCK42" s="174"/>
      <c r="KCL42" s="174"/>
      <c r="KCM42" s="174"/>
      <c r="KCN42" s="174"/>
      <c r="KCO42" s="174"/>
      <c r="KCP42" s="174"/>
      <c r="KCQ42" s="174"/>
      <c r="KCR42" s="174"/>
      <c r="KCS42" s="174"/>
      <c r="KCT42" s="174"/>
      <c r="KCU42" s="174"/>
      <c r="KCV42" s="174"/>
      <c r="KCW42" s="174"/>
      <c r="KCX42" s="174"/>
      <c r="KCY42" s="174"/>
      <c r="KCZ42" s="174"/>
      <c r="KDA42" s="174"/>
      <c r="KDB42" s="174"/>
      <c r="KDC42" s="174"/>
      <c r="KDD42" s="174"/>
      <c r="KDE42" s="174"/>
      <c r="KDF42" s="174"/>
      <c r="KDG42" s="174"/>
      <c r="KDH42" s="174"/>
      <c r="KDI42" s="174"/>
      <c r="KDJ42" s="174"/>
      <c r="KDK42" s="174"/>
      <c r="KDL42" s="174"/>
      <c r="KDM42" s="174"/>
      <c r="KDN42" s="174"/>
      <c r="KDO42" s="174"/>
      <c r="KDP42" s="174"/>
      <c r="KDQ42" s="174"/>
      <c r="KDR42" s="174"/>
      <c r="KDS42" s="174"/>
      <c r="KDT42" s="174"/>
      <c r="KDU42" s="174"/>
      <c r="KDV42" s="174"/>
      <c r="KDW42" s="174"/>
      <c r="KDX42" s="174"/>
      <c r="KDY42" s="174"/>
      <c r="KDZ42" s="174"/>
      <c r="KEA42" s="174"/>
      <c r="KEB42" s="174"/>
      <c r="KEC42" s="174"/>
      <c r="KED42" s="174"/>
      <c r="KEE42" s="174"/>
      <c r="KEF42" s="174"/>
      <c r="KEG42" s="174"/>
      <c r="KEH42" s="174"/>
      <c r="KEI42" s="174"/>
      <c r="KEJ42" s="174"/>
      <c r="KEK42" s="174"/>
      <c r="KEL42" s="174"/>
      <c r="KEM42" s="174"/>
      <c r="KEN42" s="174"/>
      <c r="KEO42" s="174"/>
      <c r="KEP42" s="174"/>
      <c r="KEQ42" s="174"/>
      <c r="KER42" s="174"/>
      <c r="KES42" s="174"/>
      <c r="KET42" s="174"/>
      <c r="KEU42" s="174"/>
      <c r="KEV42" s="174"/>
      <c r="KEW42" s="174"/>
      <c r="KEX42" s="174"/>
      <c r="KEY42" s="174"/>
      <c r="KEZ42" s="174"/>
      <c r="KFA42" s="174"/>
      <c r="KFB42" s="174"/>
      <c r="KFC42" s="174"/>
      <c r="KFD42" s="174"/>
      <c r="KFE42" s="174"/>
      <c r="KFF42" s="174"/>
      <c r="KFG42" s="174"/>
      <c r="KFH42" s="174"/>
      <c r="KFI42" s="174"/>
      <c r="KFJ42" s="174"/>
      <c r="KFK42" s="174"/>
      <c r="KFL42" s="174"/>
      <c r="KFM42" s="174"/>
      <c r="KFN42" s="174"/>
      <c r="KFO42" s="174"/>
      <c r="KFP42" s="174"/>
      <c r="KFQ42" s="174"/>
      <c r="KFR42" s="174"/>
      <c r="KFS42" s="174"/>
      <c r="KFT42" s="174"/>
      <c r="KFU42" s="174"/>
      <c r="KFV42" s="174"/>
      <c r="KFW42" s="174"/>
      <c r="KFX42" s="174"/>
      <c r="KFY42" s="174"/>
      <c r="KFZ42" s="174"/>
      <c r="KGA42" s="174"/>
      <c r="KGB42" s="174"/>
      <c r="KGC42" s="174"/>
      <c r="KGD42" s="174"/>
      <c r="KGE42" s="174"/>
      <c r="KGF42" s="174"/>
      <c r="KGG42" s="174"/>
      <c r="KGH42" s="174"/>
      <c r="KGI42" s="174"/>
      <c r="KGJ42" s="174"/>
      <c r="KGK42" s="174"/>
      <c r="KGL42" s="174"/>
      <c r="KGM42" s="174"/>
      <c r="KGN42" s="174"/>
      <c r="KGO42" s="174"/>
      <c r="KGP42" s="174"/>
      <c r="KGQ42" s="174"/>
      <c r="KGR42" s="174"/>
      <c r="KGS42" s="174"/>
      <c r="KGT42" s="174"/>
      <c r="KGU42" s="174"/>
      <c r="KGV42" s="174"/>
      <c r="KGW42" s="174"/>
      <c r="KGX42" s="174"/>
      <c r="KGY42" s="174"/>
      <c r="KGZ42" s="174"/>
      <c r="KHA42" s="174"/>
      <c r="KHB42" s="174"/>
      <c r="KHC42" s="174"/>
      <c r="KHD42" s="174"/>
      <c r="KHE42" s="174"/>
      <c r="KHF42" s="174"/>
      <c r="KHG42" s="174"/>
      <c r="KHH42" s="174"/>
      <c r="KHI42" s="174"/>
      <c r="KHJ42" s="174"/>
      <c r="KHK42" s="174"/>
      <c r="KHL42" s="174"/>
      <c r="KHM42" s="174"/>
      <c r="KHN42" s="174"/>
      <c r="KHO42" s="174"/>
      <c r="KHP42" s="174"/>
      <c r="KHQ42" s="174"/>
      <c r="KHR42" s="174"/>
      <c r="KHS42" s="174"/>
      <c r="KHT42" s="174"/>
      <c r="KHU42" s="174"/>
      <c r="KHV42" s="174"/>
      <c r="KHW42" s="174"/>
      <c r="KHX42" s="174"/>
      <c r="KHY42" s="174"/>
      <c r="KHZ42" s="174"/>
      <c r="KIA42" s="174"/>
      <c r="KIB42" s="174"/>
      <c r="KIC42" s="174"/>
      <c r="KID42" s="174"/>
      <c r="KIE42" s="174"/>
      <c r="KIF42" s="174"/>
      <c r="KIG42" s="174"/>
      <c r="KIH42" s="174"/>
      <c r="KII42" s="174"/>
      <c r="KIJ42" s="174"/>
      <c r="KIK42" s="174"/>
      <c r="KIL42" s="174"/>
      <c r="KIM42" s="174"/>
      <c r="KIN42" s="174"/>
      <c r="KIO42" s="174"/>
      <c r="KIP42" s="174"/>
      <c r="KIQ42" s="174"/>
      <c r="KIR42" s="174"/>
      <c r="KIS42" s="174"/>
      <c r="KIT42" s="174"/>
      <c r="KIU42" s="174"/>
      <c r="KIV42" s="174"/>
      <c r="KIW42" s="174"/>
      <c r="KIX42" s="174"/>
      <c r="KIY42" s="174"/>
      <c r="KIZ42" s="174"/>
      <c r="KJA42" s="174"/>
      <c r="KJB42" s="174"/>
      <c r="KJC42" s="174"/>
      <c r="KJD42" s="174"/>
      <c r="KJE42" s="174"/>
      <c r="KJF42" s="174"/>
      <c r="KJG42" s="174"/>
      <c r="KJH42" s="174"/>
      <c r="KJI42" s="174"/>
      <c r="KJJ42" s="174"/>
      <c r="KJK42" s="174"/>
      <c r="KJL42" s="174"/>
      <c r="KJM42" s="174"/>
      <c r="KJN42" s="174"/>
      <c r="KJO42" s="174"/>
      <c r="KJP42" s="174"/>
      <c r="KJQ42" s="174"/>
      <c r="KJR42" s="174"/>
      <c r="KJS42" s="174"/>
      <c r="KJT42" s="174"/>
      <c r="KJU42" s="174"/>
      <c r="KJV42" s="174"/>
      <c r="KJW42" s="174"/>
      <c r="KJX42" s="174"/>
      <c r="KJY42" s="174"/>
      <c r="KJZ42" s="174"/>
      <c r="KKA42" s="174"/>
      <c r="KKB42" s="174"/>
      <c r="KKC42" s="174"/>
      <c r="KKD42" s="174"/>
      <c r="KKE42" s="174"/>
      <c r="KKF42" s="174"/>
      <c r="KKG42" s="174"/>
      <c r="KKH42" s="174"/>
      <c r="KKI42" s="174"/>
      <c r="KKJ42" s="174"/>
      <c r="KKK42" s="174"/>
      <c r="KKL42" s="174"/>
      <c r="KKM42" s="174"/>
      <c r="KKN42" s="174"/>
      <c r="KKO42" s="174"/>
      <c r="KKP42" s="174"/>
      <c r="KKQ42" s="174"/>
      <c r="KKR42" s="174"/>
      <c r="KKS42" s="174"/>
      <c r="KKT42" s="174"/>
      <c r="KKU42" s="174"/>
      <c r="KKV42" s="174"/>
      <c r="KKW42" s="174"/>
      <c r="KKX42" s="174"/>
      <c r="KKY42" s="174"/>
      <c r="KKZ42" s="174"/>
      <c r="KLA42" s="174"/>
      <c r="KLB42" s="174"/>
      <c r="KLC42" s="174"/>
      <c r="KLD42" s="174"/>
      <c r="KLE42" s="174"/>
      <c r="KLF42" s="174"/>
      <c r="KLG42" s="174"/>
      <c r="KLH42" s="174"/>
      <c r="KLI42" s="174"/>
      <c r="KLJ42" s="174"/>
      <c r="KLK42" s="174"/>
      <c r="KLL42" s="174"/>
      <c r="KLM42" s="174"/>
      <c r="KLN42" s="174"/>
      <c r="KLO42" s="174"/>
      <c r="KLP42" s="174"/>
      <c r="KLQ42" s="174"/>
      <c r="KLR42" s="174"/>
      <c r="KLS42" s="174"/>
      <c r="KLT42" s="174"/>
      <c r="KLU42" s="174"/>
      <c r="KLV42" s="174"/>
      <c r="KLW42" s="174"/>
      <c r="KLX42" s="174"/>
      <c r="KLY42" s="174"/>
      <c r="KLZ42" s="174"/>
      <c r="KMA42" s="174"/>
      <c r="KMB42" s="174"/>
      <c r="KMC42" s="174"/>
      <c r="KMD42" s="174"/>
      <c r="KME42" s="174"/>
      <c r="KMF42" s="174"/>
      <c r="KMG42" s="174"/>
      <c r="KMH42" s="174"/>
      <c r="KMI42" s="174"/>
      <c r="KMJ42" s="174"/>
      <c r="KMK42" s="174"/>
      <c r="KML42" s="174"/>
      <c r="KMM42" s="174"/>
      <c r="KMN42" s="174"/>
      <c r="KMO42" s="174"/>
      <c r="KMP42" s="174"/>
      <c r="KMQ42" s="174"/>
      <c r="KMR42" s="174"/>
      <c r="KMS42" s="174"/>
      <c r="KMT42" s="174"/>
      <c r="KMU42" s="174"/>
      <c r="KMV42" s="174"/>
      <c r="KMW42" s="174"/>
      <c r="KMX42" s="174"/>
      <c r="KMY42" s="174"/>
      <c r="KMZ42" s="174"/>
      <c r="KNA42" s="174"/>
      <c r="KNB42" s="174"/>
      <c r="KNC42" s="174"/>
      <c r="KND42" s="174"/>
      <c r="KNE42" s="174"/>
      <c r="KNF42" s="174"/>
      <c r="KNG42" s="174"/>
      <c r="KNH42" s="174"/>
      <c r="KNI42" s="174"/>
      <c r="KNJ42" s="174"/>
      <c r="KNK42" s="174"/>
      <c r="KNL42" s="174"/>
      <c r="KNM42" s="174"/>
      <c r="KNN42" s="174"/>
      <c r="KNO42" s="174"/>
      <c r="KNP42" s="174"/>
      <c r="KNQ42" s="174"/>
      <c r="KNR42" s="174"/>
      <c r="KNS42" s="174"/>
      <c r="KNT42" s="174"/>
      <c r="KNU42" s="174"/>
      <c r="KNV42" s="174"/>
      <c r="KNW42" s="174"/>
      <c r="KNX42" s="174"/>
      <c r="KNY42" s="174"/>
      <c r="KNZ42" s="174"/>
      <c r="KOA42" s="174"/>
      <c r="KOB42" s="174"/>
      <c r="KOC42" s="174"/>
      <c r="KOD42" s="174"/>
      <c r="KOE42" s="174"/>
      <c r="KOF42" s="174"/>
      <c r="KOG42" s="174"/>
      <c r="KOH42" s="174"/>
      <c r="KOI42" s="174"/>
      <c r="KOJ42" s="174"/>
      <c r="KOK42" s="174"/>
      <c r="KOL42" s="174"/>
      <c r="KOM42" s="174"/>
      <c r="KON42" s="174"/>
      <c r="KOO42" s="174"/>
      <c r="KOP42" s="174"/>
      <c r="KOQ42" s="174"/>
      <c r="KOR42" s="174"/>
      <c r="KOS42" s="174"/>
      <c r="KOT42" s="174"/>
      <c r="KOU42" s="174"/>
      <c r="KOV42" s="174"/>
      <c r="KOW42" s="174"/>
      <c r="KOX42" s="174"/>
      <c r="KOY42" s="174"/>
      <c r="KOZ42" s="174"/>
      <c r="KPA42" s="174"/>
      <c r="KPB42" s="174"/>
      <c r="KPC42" s="174"/>
      <c r="KPD42" s="174"/>
      <c r="KPE42" s="174"/>
      <c r="KPF42" s="174"/>
      <c r="KPG42" s="174"/>
      <c r="KPH42" s="174"/>
      <c r="KPI42" s="174"/>
      <c r="KPJ42" s="174"/>
      <c r="KPK42" s="174"/>
      <c r="KPL42" s="174"/>
      <c r="KPM42" s="174"/>
      <c r="KPN42" s="174"/>
      <c r="KPO42" s="174"/>
      <c r="KPP42" s="174"/>
      <c r="KPQ42" s="174"/>
      <c r="KPR42" s="174"/>
      <c r="KPS42" s="174"/>
      <c r="KPT42" s="174"/>
      <c r="KPU42" s="174"/>
      <c r="KPV42" s="174"/>
      <c r="KPW42" s="174"/>
      <c r="KPX42" s="174"/>
      <c r="KPY42" s="174"/>
      <c r="KPZ42" s="174"/>
      <c r="KQA42" s="174"/>
      <c r="KQB42" s="174"/>
      <c r="KQC42" s="174"/>
      <c r="KQD42" s="174"/>
      <c r="KQE42" s="174"/>
      <c r="KQF42" s="174"/>
      <c r="KQG42" s="174"/>
      <c r="KQH42" s="174"/>
      <c r="KQI42" s="174"/>
      <c r="KQJ42" s="174"/>
      <c r="KQK42" s="174"/>
      <c r="KQL42" s="174"/>
      <c r="KQM42" s="174"/>
      <c r="KQN42" s="174"/>
      <c r="KQO42" s="174"/>
      <c r="KQP42" s="174"/>
      <c r="KQQ42" s="174"/>
      <c r="KQR42" s="174"/>
      <c r="KQS42" s="174"/>
      <c r="KQT42" s="174"/>
      <c r="KQU42" s="174"/>
      <c r="KQV42" s="174"/>
      <c r="KQW42" s="174"/>
      <c r="KQX42" s="174"/>
      <c r="KQY42" s="174"/>
      <c r="KQZ42" s="174"/>
      <c r="KRA42" s="174"/>
      <c r="KRB42" s="174"/>
      <c r="KRC42" s="174"/>
      <c r="KRD42" s="174"/>
      <c r="KRE42" s="174"/>
      <c r="KRF42" s="174"/>
      <c r="KRG42" s="174"/>
      <c r="KRH42" s="174"/>
      <c r="KRI42" s="174"/>
      <c r="KRJ42" s="174"/>
      <c r="KRK42" s="174"/>
      <c r="KRL42" s="174"/>
      <c r="KRM42" s="174"/>
      <c r="KRN42" s="174"/>
      <c r="KRO42" s="174"/>
      <c r="KRP42" s="174"/>
      <c r="KRQ42" s="174"/>
      <c r="KRR42" s="174"/>
      <c r="KRS42" s="174"/>
      <c r="KRT42" s="174"/>
      <c r="KRU42" s="174"/>
      <c r="KRV42" s="174"/>
      <c r="KRW42" s="174"/>
      <c r="KRX42" s="174"/>
      <c r="KRY42" s="174"/>
      <c r="KRZ42" s="174"/>
      <c r="KSA42" s="174"/>
      <c r="KSB42" s="174"/>
      <c r="KSC42" s="174"/>
      <c r="KSD42" s="174"/>
      <c r="KSE42" s="174"/>
      <c r="KSF42" s="174"/>
      <c r="KSG42" s="174"/>
      <c r="KSH42" s="174"/>
      <c r="KSI42" s="174"/>
      <c r="KSJ42" s="174"/>
      <c r="KSK42" s="174"/>
      <c r="KSL42" s="174"/>
      <c r="KSM42" s="174"/>
      <c r="KSN42" s="174"/>
      <c r="KSO42" s="174"/>
      <c r="KSP42" s="174"/>
      <c r="KSQ42" s="174"/>
      <c r="KSR42" s="174"/>
      <c r="KSS42" s="174"/>
      <c r="KST42" s="174"/>
      <c r="KSU42" s="174"/>
      <c r="KSV42" s="174"/>
      <c r="KSW42" s="174"/>
      <c r="KSX42" s="174"/>
      <c r="KSY42" s="174"/>
      <c r="KSZ42" s="174"/>
      <c r="KTA42" s="174"/>
      <c r="KTB42" s="174"/>
      <c r="KTC42" s="174"/>
      <c r="KTD42" s="174"/>
      <c r="KTE42" s="174"/>
      <c r="KTF42" s="174"/>
      <c r="KTG42" s="174"/>
      <c r="KTH42" s="174"/>
      <c r="KTI42" s="174"/>
      <c r="KTJ42" s="174"/>
      <c r="KTK42" s="174"/>
      <c r="KTL42" s="174"/>
      <c r="KTM42" s="174"/>
      <c r="KTN42" s="174"/>
      <c r="KTO42" s="174"/>
      <c r="KTP42" s="174"/>
      <c r="KTQ42" s="174"/>
      <c r="KTR42" s="174"/>
      <c r="KTS42" s="174"/>
      <c r="KTT42" s="174"/>
      <c r="KTU42" s="174"/>
      <c r="KTV42" s="174"/>
      <c r="KTW42" s="174"/>
      <c r="KTX42" s="174"/>
      <c r="KTY42" s="174"/>
      <c r="KTZ42" s="174"/>
      <c r="KUA42" s="174"/>
      <c r="KUB42" s="174"/>
      <c r="KUC42" s="174"/>
      <c r="KUD42" s="174"/>
      <c r="KUE42" s="174"/>
      <c r="KUF42" s="174"/>
      <c r="KUG42" s="174"/>
      <c r="KUH42" s="174"/>
      <c r="KUI42" s="174"/>
      <c r="KUJ42" s="174"/>
      <c r="KUK42" s="174"/>
      <c r="KUL42" s="174"/>
      <c r="KUM42" s="174"/>
      <c r="KUN42" s="174"/>
      <c r="KUO42" s="174"/>
      <c r="KUP42" s="174"/>
      <c r="KUQ42" s="174"/>
      <c r="KUR42" s="174"/>
      <c r="KUS42" s="174"/>
      <c r="KUT42" s="174"/>
      <c r="KUU42" s="174"/>
      <c r="KUV42" s="174"/>
      <c r="KUW42" s="174"/>
      <c r="KUX42" s="174"/>
      <c r="KUY42" s="174"/>
      <c r="KUZ42" s="174"/>
      <c r="KVA42" s="174"/>
      <c r="KVB42" s="174"/>
      <c r="KVC42" s="174"/>
      <c r="KVD42" s="174"/>
      <c r="KVE42" s="174"/>
      <c r="KVF42" s="174"/>
      <c r="KVG42" s="174"/>
      <c r="KVH42" s="174"/>
      <c r="KVI42" s="174"/>
      <c r="KVJ42" s="174"/>
      <c r="KVK42" s="174"/>
      <c r="KVL42" s="174"/>
      <c r="KVM42" s="174"/>
      <c r="KVN42" s="174"/>
      <c r="KVO42" s="174"/>
      <c r="KVP42" s="174"/>
      <c r="KVQ42" s="174"/>
      <c r="KVR42" s="174"/>
      <c r="KVS42" s="174"/>
      <c r="KVT42" s="174"/>
      <c r="KVU42" s="174"/>
      <c r="KVV42" s="174"/>
      <c r="KVW42" s="174"/>
      <c r="KVX42" s="174"/>
      <c r="KVY42" s="174"/>
      <c r="KVZ42" s="174"/>
      <c r="KWA42" s="174"/>
      <c r="KWB42" s="174"/>
      <c r="KWC42" s="174"/>
      <c r="KWD42" s="174"/>
      <c r="KWE42" s="174"/>
      <c r="KWF42" s="174"/>
      <c r="KWG42" s="174"/>
      <c r="KWH42" s="174"/>
      <c r="KWI42" s="174"/>
      <c r="KWJ42" s="174"/>
      <c r="KWK42" s="174"/>
      <c r="KWL42" s="174"/>
      <c r="KWM42" s="174"/>
      <c r="KWN42" s="174"/>
      <c r="KWO42" s="174"/>
      <c r="KWP42" s="174"/>
      <c r="KWQ42" s="174"/>
      <c r="KWR42" s="174"/>
      <c r="KWS42" s="174"/>
      <c r="KWT42" s="174"/>
      <c r="KWU42" s="174"/>
      <c r="KWV42" s="174"/>
      <c r="KWW42" s="174"/>
      <c r="KWX42" s="174"/>
      <c r="KWY42" s="174"/>
      <c r="KWZ42" s="174"/>
      <c r="KXA42" s="174"/>
      <c r="KXB42" s="174"/>
      <c r="KXC42" s="174"/>
      <c r="KXD42" s="174"/>
      <c r="KXE42" s="174"/>
      <c r="KXF42" s="174"/>
      <c r="KXG42" s="174"/>
      <c r="KXH42" s="174"/>
      <c r="KXI42" s="174"/>
      <c r="KXJ42" s="174"/>
      <c r="KXK42" s="174"/>
      <c r="KXL42" s="174"/>
      <c r="KXM42" s="174"/>
      <c r="KXN42" s="174"/>
      <c r="KXO42" s="174"/>
      <c r="KXP42" s="174"/>
      <c r="KXQ42" s="174"/>
      <c r="KXR42" s="174"/>
      <c r="KXS42" s="174"/>
      <c r="KXT42" s="174"/>
      <c r="KXU42" s="174"/>
      <c r="KXV42" s="174"/>
      <c r="KXW42" s="174"/>
      <c r="KXX42" s="174"/>
      <c r="KXY42" s="174"/>
      <c r="KXZ42" s="174"/>
      <c r="KYA42" s="174"/>
      <c r="KYB42" s="174"/>
      <c r="KYC42" s="174"/>
      <c r="KYD42" s="174"/>
      <c r="KYE42" s="174"/>
      <c r="KYF42" s="174"/>
      <c r="KYG42" s="174"/>
      <c r="KYH42" s="174"/>
      <c r="KYI42" s="174"/>
      <c r="KYJ42" s="174"/>
      <c r="KYK42" s="174"/>
      <c r="KYL42" s="174"/>
      <c r="KYM42" s="174"/>
      <c r="KYN42" s="174"/>
      <c r="KYO42" s="174"/>
      <c r="KYP42" s="174"/>
      <c r="KYQ42" s="174"/>
      <c r="KYR42" s="174"/>
      <c r="KYS42" s="174"/>
      <c r="KYT42" s="174"/>
      <c r="KYU42" s="174"/>
      <c r="KYV42" s="174"/>
      <c r="KYW42" s="174"/>
      <c r="KYX42" s="174"/>
      <c r="KYY42" s="174"/>
      <c r="KYZ42" s="174"/>
      <c r="KZA42" s="174"/>
      <c r="KZB42" s="174"/>
      <c r="KZC42" s="174"/>
      <c r="KZD42" s="174"/>
      <c r="KZE42" s="174"/>
      <c r="KZF42" s="174"/>
      <c r="KZG42" s="174"/>
      <c r="KZH42" s="174"/>
      <c r="KZI42" s="174"/>
      <c r="KZJ42" s="174"/>
      <c r="KZK42" s="174"/>
      <c r="KZL42" s="174"/>
      <c r="KZM42" s="174"/>
      <c r="KZN42" s="174"/>
      <c r="KZO42" s="174"/>
      <c r="KZP42" s="174"/>
      <c r="KZQ42" s="174"/>
      <c r="KZR42" s="174"/>
      <c r="KZS42" s="174"/>
      <c r="KZT42" s="174"/>
      <c r="KZU42" s="174"/>
      <c r="KZV42" s="174"/>
      <c r="KZW42" s="174"/>
      <c r="KZX42" s="174"/>
      <c r="KZY42" s="174"/>
      <c r="KZZ42" s="174"/>
      <c r="LAA42" s="174"/>
      <c r="LAB42" s="174"/>
      <c r="LAC42" s="174"/>
      <c r="LAD42" s="174"/>
      <c r="LAE42" s="174"/>
      <c r="LAF42" s="174"/>
      <c r="LAG42" s="174"/>
      <c r="LAH42" s="174"/>
      <c r="LAI42" s="174"/>
      <c r="LAJ42" s="174"/>
      <c r="LAK42" s="174"/>
      <c r="LAL42" s="174"/>
      <c r="LAM42" s="174"/>
      <c r="LAN42" s="174"/>
      <c r="LAO42" s="174"/>
      <c r="LAP42" s="174"/>
      <c r="LAQ42" s="174"/>
      <c r="LAR42" s="174"/>
      <c r="LAS42" s="174"/>
      <c r="LAT42" s="174"/>
      <c r="LAU42" s="174"/>
      <c r="LAV42" s="174"/>
      <c r="LAW42" s="174"/>
      <c r="LAX42" s="174"/>
      <c r="LAY42" s="174"/>
      <c r="LAZ42" s="174"/>
      <c r="LBA42" s="174"/>
      <c r="LBB42" s="174"/>
      <c r="LBC42" s="174"/>
      <c r="LBD42" s="174"/>
      <c r="LBE42" s="174"/>
      <c r="LBF42" s="174"/>
      <c r="LBG42" s="174"/>
      <c r="LBH42" s="174"/>
      <c r="LBI42" s="174"/>
      <c r="LBJ42" s="174"/>
      <c r="LBK42" s="174"/>
      <c r="LBL42" s="174"/>
      <c r="LBM42" s="174"/>
      <c r="LBN42" s="174"/>
      <c r="LBO42" s="174"/>
      <c r="LBP42" s="174"/>
      <c r="LBQ42" s="174"/>
      <c r="LBR42" s="174"/>
      <c r="LBS42" s="174"/>
      <c r="LBT42" s="174"/>
      <c r="LBU42" s="174"/>
      <c r="LBV42" s="174"/>
      <c r="LBW42" s="174"/>
      <c r="LBX42" s="174"/>
      <c r="LBY42" s="174"/>
      <c r="LBZ42" s="174"/>
      <c r="LCA42" s="174"/>
      <c r="LCB42" s="174"/>
      <c r="LCC42" s="174"/>
      <c r="LCD42" s="174"/>
      <c r="LCE42" s="174"/>
      <c r="LCF42" s="174"/>
      <c r="LCG42" s="174"/>
      <c r="LCH42" s="174"/>
      <c r="LCI42" s="174"/>
      <c r="LCJ42" s="174"/>
      <c r="LCK42" s="174"/>
      <c r="LCL42" s="174"/>
      <c r="LCM42" s="174"/>
      <c r="LCN42" s="174"/>
      <c r="LCO42" s="174"/>
      <c r="LCP42" s="174"/>
      <c r="LCQ42" s="174"/>
      <c r="LCR42" s="174"/>
      <c r="LCS42" s="174"/>
      <c r="LCT42" s="174"/>
      <c r="LCU42" s="174"/>
      <c r="LCV42" s="174"/>
      <c r="LCW42" s="174"/>
      <c r="LCX42" s="174"/>
      <c r="LCY42" s="174"/>
      <c r="LCZ42" s="174"/>
      <c r="LDA42" s="174"/>
      <c r="LDB42" s="174"/>
      <c r="LDC42" s="174"/>
      <c r="LDD42" s="174"/>
      <c r="LDE42" s="174"/>
      <c r="LDF42" s="174"/>
      <c r="LDG42" s="174"/>
      <c r="LDH42" s="174"/>
      <c r="LDI42" s="174"/>
      <c r="LDJ42" s="174"/>
      <c r="LDK42" s="174"/>
      <c r="LDL42" s="174"/>
      <c r="LDM42" s="174"/>
      <c r="LDN42" s="174"/>
      <c r="LDO42" s="174"/>
      <c r="LDP42" s="174"/>
      <c r="LDQ42" s="174"/>
      <c r="LDR42" s="174"/>
      <c r="LDS42" s="174"/>
      <c r="LDT42" s="174"/>
      <c r="LDU42" s="174"/>
      <c r="LDV42" s="174"/>
      <c r="LDW42" s="174"/>
      <c r="LDX42" s="174"/>
      <c r="LDY42" s="174"/>
      <c r="LDZ42" s="174"/>
      <c r="LEA42" s="174"/>
      <c r="LEB42" s="174"/>
      <c r="LEC42" s="174"/>
      <c r="LED42" s="174"/>
      <c r="LEE42" s="174"/>
      <c r="LEF42" s="174"/>
      <c r="LEG42" s="174"/>
      <c r="LEH42" s="174"/>
      <c r="LEI42" s="174"/>
      <c r="LEJ42" s="174"/>
      <c r="LEK42" s="174"/>
      <c r="LEL42" s="174"/>
      <c r="LEM42" s="174"/>
      <c r="LEN42" s="174"/>
      <c r="LEO42" s="174"/>
      <c r="LEP42" s="174"/>
      <c r="LEQ42" s="174"/>
      <c r="LER42" s="174"/>
      <c r="LES42" s="174"/>
      <c r="LET42" s="174"/>
      <c r="LEU42" s="174"/>
      <c r="LEV42" s="174"/>
      <c r="LEW42" s="174"/>
      <c r="LEX42" s="174"/>
      <c r="LEY42" s="174"/>
      <c r="LEZ42" s="174"/>
      <c r="LFA42" s="174"/>
      <c r="LFB42" s="174"/>
      <c r="LFC42" s="174"/>
      <c r="LFD42" s="174"/>
      <c r="LFE42" s="174"/>
      <c r="LFF42" s="174"/>
      <c r="LFG42" s="174"/>
      <c r="LFH42" s="174"/>
      <c r="LFI42" s="174"/>
      <c r="LFJ42" s="174"/>
      <c r="LFK42" s="174"/>
      <c r="LFL42" s="174"/>
      <c r="LFM42" s="174"/>
      <c r="LFN42" s="174"/>
      <c r="LFO42" s="174"/>
      <c r="LFP42" s="174"/>
      <c r="LFQ42" s="174"/>
      <c r="LFR42" s="174"/>
      <c r="LFS42" s="174"/>
      <c r="LFT42" s="174"/>
      <c r="LFU42" s="174"/>
      <c r="LFV42" s="174"/>
      <c r="LFW42" s="174"/>
      <c r="LFX42" s="174"/>
      <c r="LFY42" s="174"/>
      <c r="LFZ42" s="174"/>
      <c r="LGA42" s="174"/>
      <c r="LGB42" s="174"/>
      <c r="LGC42" s="174"/>
      <c r="LGD42" s="174"/>
      <c r="LGE42" s="174"/>
      <c r="LGF42" s="174"/>
      <c r="LGG42" s="174"/>
      <c r="LGH42" s="174"/>
      <c r="LGI42" s="174"/>
      <c r="LGJ42" s="174"/>
      <c r="LGK42" s="174"/>
      <c r="LGL42" s="174"/>
      <c r="LGM42" s="174"/>
      <c r="LGN42" s="174"/>
      <c r="LGO42" s="174"/>
      <c r="LGP42" s="174"/>
      <c r="LGQ42" s="174"/>
      <c r="LGR42" s="174"/>
      <c r="LGS42" s="174"/>
      <c r="LGT42" s="174"/>
      <c r="LGU42" s="174"/>
      <c r="LGV42" s="174"/>
      <c r="LGW42" s="174"/>
      <c r="LGX42" s="174"/>
      <c r="LGY42" s="174"/>
      <c r="LGZ42" s="174"/>
      <c r="LHA42" s="174"/>
      <c r="LHB42" s="174"/>
      <c r="LHC42" s="174"/>
      <c r="LHD42" s="174"/>
      <c r="LHE42" s="174"/>
      <c r="LHF42" s="174"/>
      <c r="LHG42" s="174"/>
      <c r="LHH42" s="174"/>
      <c r="LHI42" s="174"/>
      <c r="LHJ42" s="174"/>
      <c r="LHK42" s="174"/>
      <c r="LHL42" s="174"/>
      <c r="LHM42" s="174"/>
      <c r="LHN42" s="174"/>
      <c r="LHO42" s="174"/>
      <c r="LHP42" s="174"/>
      <c r="LHQ42" s="174"/>
      <c r="LHR42" s="174"/>
      <c r="LHS42" s="174"/>
      <c r="LHT42" s="174"/>
      <c r="LHU42" s="174"/>
      <c r="LHV42" s="174"/>
      <c r="LHW42" s="174"/>
      <c r="LHX42" s="174"/>
      <c r="LHY42" s="174"/>
      <c r="LHZ42" s="174"/>
      <c r="LIA42" s="174"/>
      <c r="LIB42" s="174"/>
      <c r="LIC42" s="174"/>
      <c r="LID42" s="174"/>
      <c r="LIE42" s="174"/>
      <c r="LIF42" s="174"/>
      <c r="LIG42" s="174"/>
      <c r="LIH42" s="174"/>
      <c r="LII42" s="174"/>
      <c r="LIJ42" s="174"/>
      <c r="LIK42" s="174"/>
      <c r="LIL42" s="174"/>
      <c r="LIM42" s="174"/>
      <c r="LIN42" s="174"/>
      <c r="LIO42" s="174"/>
      <c r="LIP42" s="174"/>
      <c r="LIQ42" s="174"/>
      <c r="LIR42" s="174"/>
      <c r="LIS42" s="174"/>
      <c r="LIT42" s="174"/>
      <c r="LIU42" s="174"/>
      <c r="LIV42" s="174"/>
      <c r="LIW42" s="174"/>
      <c r="LIX42" s="174"/>
      <c r="LIY42" s="174"/>
      <c r="LIZ42" s="174"/>
      <c r="LJA42" s="174"/>
      <c r="LJB42" s="174"/>
      <c r="LJC42" s="174"/>
      <c r="LJD42" s="174"/>
      <c r="LJE42" s="174"/>
      <c r="LJF42" s="174"/>
      <c r="LJG42" s="174"/>
      <c r="LJH42" s="174"/>
      <c r="LJI42" s="174"/>
      <c r="LJJ42" s="174"/>
      <c r="LJK42" s="174"/>
      <c r="LJL42" s="174"/>
      <c r="LJM42" s="174"/>
      <c r="LJN42" s="174"/>
      <c r="LJO42" s="174"/>
      <c r="LJP42" s="174"/>
      <c r="LJQ42" s="174"/>
      <c r="LJR42" s="174"/>
      <c r="LJS42" s="174"/>
      <c r="LJT42" s="174"/>
      <c r="LJU42" s="174"/>
      <c r="LJV42" s="174"/>
      <c r="LJW42" s="174"/>
      <c r="LJX42" s="174"/>
      <c r="LJY42" s="174"/>
      <c r="LJZ42" s="174"/>
      <c r="LKA42" s="174"/>
      <c r="LKB42" s="174"/>
      <c r="LKC42" s="174"/>
      <c r="LKD42" s="174"/>
      <c r="LKE42" s="174"/>
      <c r="LKF42" s="174"/>
      <c r="LKG42" s="174"/>
      <c r="LKH42" s="174"/>
      <c r="LKI42" s="174"/>
      <c r="LKJ42" s="174"/>
      <c r="LKK42" s="174"/>
      <c r="LKL42" s="174"/>
      <c r="LKM42" s="174"/>
      <c r="LKN42" s="174"/>
      <c r="LKO42" s="174"/>
      <c r="LKP42" s="174"/>
      <c r="LKQ42" s="174"/>
      <c r="LKR42" s="174"/>
      <c r="LKS42" s="174"/>
      <c r="LKT42" s="174"/>
      <c r="LKU42" s="174"/>
      <c r="LKV42" s="174"/>
      <c r="LKW42" s="174"/>
      <c r="LKX42" s="174"/>
      <c r="LKY42" s="174"/>
      <c r="LKZ42" s="174"/>
      <c r="LLA42" s="174"/>
      <c r="LLB42" s="174"/>
      <c r="LLC42" s="174"/>
      <c r="LLD42" s="174"/>
      <c r="LLE42" s="174"/>
      <c r="LLF42" s="174"/>
      <c r="LLG42" s="174"/>
      <c r="LLH42" s="174"/>
      <c r="LLI42" s="174"/>
      <c r="LLJ42" s="174"/>
      <c r="LLK42" s="174"/>
      <c r="LLL42" s="174"/>
      <c r="LLM42" s="174"/>
      <c r="LLN42" s="174"/>
      <c r="LLO42" s="174"/>
      <c r="LLP42" s="174"/>
      <c r="LLQ42" s="174"/>
      <c r="LLR42" s="174"/>
      <c r="LLS42" s="174"/>
      <c r="LLT42" s="174"/>
      <c r="LLU42" s="174"/>
      <c r="LLV42" s="174"/>
      <c r="LLW42" s="174"/>
      <c r="LLX42" s="174"/>
      <c r="LLY42" s="174"/>
      <c r="LLZ42" s="174"/>
      <c r="LMA42" s="174"/>
      <c r="LMB42" s="174"/>
      <c r="LMC42" s="174"/>
      <c r="LMD42" s="174"/>
      <c r="LME42" s="174"/>
      <c r="LMF42" s="174"/>
      <c r="LMG42" s="174"/>
      <c r="LMH42" s="174"/>
      <c r="LMI42" s="174"/>
      <c r="LMJ42" s="174"/>
      <c r="LMK42" s="174"/>
      <c r="LML42" s="174"/>
      <c r="LMM42" s="174"/>
      <c r="LMN42" s="174"/>
      <c r="LMO42" s="174"/>
      <c r="LMP42" s="174"/>
      <c r="LMQ42" s="174"/>
      <c r="LMR42" s="174"/>
      <c r="LMS42" s="174"/>
      <c r="LMT42" s="174"/>
      <c r="LMU42" s="174"/>
      <c r="LMV42" s="174"/>
      <c r="LMW42" s="174"/>
      <c r="LMX42" s="174"/>
      <c r="LMY42" s="174"/>
      <c r="LMZ42" s="174"/>
      <c r="LNA42" s="174"/>
      <c r="LNB42" s="174"/>
      <c r="LNC42" s="174"/>
      <c r="LND42" s="174"/>
      <c r="LNE42" s="174"/>
      <c r="LNF42" s="174"/>
      <c r="LNG42" s="174"/>
      <c r="LNH42" s="174"/>
      <c r="LNI42" s="174"/>
      <c r="LNJ42" s="174"/>
      <c r="LNK42" s="174"/>
      <c r="LNL42" s="174"/>
      <c r="LNM42" s="174"/>
      <c r="LNN42" s="174"/>
      <c r="LNO42" s="174"/>
      <c r="LNP42" s="174"/>
      <c r="LNQ42" s="174"/>
      <c r="LNR42" s="174"/>
      <c r="LNS42" s="174"/>
      <c r="LNT42" s="174"/>
      <c r="LNU42" s="174"/>
      <c r="LNV42" s="174"/>
      <c r="LNW42" s="174"/>
      <c r="LNX42" s="174"/>
      <c r="LNY42" s="174"/>
      <c r="LNZ42" s="174"/>
      <c r="LOA42" s="174"/>
      <c r="LOB42" s="174"/>
      <c r="LOC42" s="174"/>
      <c r="LOD42" s="174"/>
      <c r="LOE42" s="174"/>
      <c r="LOF42" s="174"/>
      <c r="LOG42" s="174"/>
      <c r="LOH42" s="174"/>
      <c r="LOI42" s="174"/>
      <c r="LOJ42" s="174"/>
      <c r="LOK42" s="174"/>
      <c r="LOL42" s="174"/>
      <c r="LOM42" s="174"/>
      <c r="LON42" s="174"/>
      <c r="LOO42" s="174"/>
      <c r="LOP42" s="174"/>
      <c r="LOQ42" s="174"/>
      <c r="LOR42" s="174"/>
      <c r="LOS42" s="174"/>
      <c r="LOT42" s="174"/>
      <c r="LOU42" s="174"/>
      <c r="LOV42" s="174"/>
      <c r="LOW42" s="174"/>
      <c r="LOX42" s="174"/>
      <c r="LOY42" s="174"/>
      <c r="LOZ42" s="174"/>
      <c r="LPA42" s="174"/>
      <c r="LPB42" s="174"/>
      <c r="LPC42" s="174"/>
      <c r="LPD42" s="174"/>
      <c r="LPE42" s="174"/>
      <c r="LPF42" s="174"/>
      <c r="LPG42" s="174"/>
      <c r="LPH42" s="174"/>
      <c r="LPI42" s="174"/>
      <c r="LPJ42" s="174"/>
      <c r="LPK42" s="174"/>
      <c r="LPL42" s="174"/>
      <c r="LPM42" s="174"/>
      <c r="LPN42" s="174"/>
      <c r="LPO42" s="174"/>
      <c r="LPP42" s="174"/>
      <c r="LPQ42" s="174"/>
      <c r="LPR42" s="174"/>
      <c r="LPS42" s="174"/>
      <c r="LPT42" s="174"/>
      <c r="LPU42" s="174"/>
      <c r="LPV42" s="174"/>
      <c r="LPW42" s="174"/>
      <c r="LPX42" s="174"/>
      <c r="LPY42" s="174"/>
      <c r="LPZ42" s="174"/>
      <c r="LQA42" s="174"/>
      <c r="LQB42" s="174"/>
      <c r="LQC42" s="174"/>
      <c r="LQD42" s="174"/>
      <c r="LQE42" s="174"/>
      <c r="LQF42" s="174"/>
      <c r="LQG42" s="174"/>
      <c r="LQH42" s="174"/>
      <c r="LQI42" s="174"/>
      <c r="LQJ42" s="174"/>
      <c r="LQK42" s="174"/>
      <c r="LQL42" s="174"/>
      <c r="LQM42" s="174"/>
      <c r="LQN42" s="174"/>
      <c r="LQO42" s="174"/>
      <c r="LQP42" s="174"/>
      <c r="LQQ42" s="174"/>
      <c r="LQR42" s="174"/>
      <c r="LQS42" s="174"/>
      <c r="LQT42" s="174"/>
      <c r="LQU42" s="174"/>
      <c r="LQV42" s="174"/>
      <c r="LQW42" s="174"/>
      <c r="LQX42" s="174"/>
      <c r="LQY42" s="174"/>
      <c r="LQZ42" s="174"/>
      <c r="LRA42" s="174"/>
      <c r="LRB42" s="174"/>
      <c r="LRC42" s="174"/>
      <c r="LRD42" s="174"/>
      <c r="LRE42" s="174"/>
      <c r="LRF42" s="174"/>
      <c r="LRG42" s="174"/>
      <c r="LRH42" s="174"/>
      <c r="LRI42" s="174"/>
      <c r="LRJ42" s="174"/>
      <c r="LRK42" s="174"/>
      <c r="LRL42" s="174"/>
      <c r="LRM42" s="174"/>
      <c r="LRN42" s="174"/>
      <c r="LRO42" s="174"/>
      <c r="LRP42" s="174"/>
      <c r="LRQ42" s="174"/>
      <c r="LRR42" s="174"/>
      <c r="LRS42" s="174"/>
      <c r="LRT42" s="174"/>
      <c r="LRU42" s="174"/>
      <c r="LRV42" s="174"/>
      <c r="LRW42" s="174"/>
      <c r="LRX42" s="174"/>
      <c r="LRY42" s="174"/>
      <c r="LRZ42" s="174"/>
      <c r="LSA42" s="174"/>
      <c r="LSB42" s="174"/>
      <c r="LSC42" s="174"/>
      <c r="LSD42" s="174"/>
      <c r="LSE42" s="174"/>
      <c r="LSF42" s="174"/>
      <c r="LSG42" s="174"/>
      <c r="LSH42" s="174"/>
      <c r="LSI42" s="174"/>
      <c r="LSJ42" s="174"/>
      <c r="LSK42" s="174"/>
      <c r="LSL42" s="174"/>
      <c r="LSM42" s="174"/>
      <c r="LSN42" s="174"/>
      <c r="LSO42" s="174"/>
      <c r="LSP42" s="174"/>
      <c r="LSQ42" s="174"/>
      <c r="LSR42" s="174"/>
      <c r="LSS42" s="174"/>
      <c r="LST42" s="174"/>
      <c r="LSU42" s="174"/>
      <c r="LSV42" s="174"/>
      <c r="LSW42" s="174"/>
      <c r="LSX42" s="174"/>
      <c r="LSY42" s="174"/>
      <c r="LSZ42" s="174"/>
      <c r="LTA42" s="174"/>
      <c r="LTB42" s="174"/>
      <c r="LTC42" s="174"/>
      <c r="LTD42" s="174"/>
      <c r="LTE42" s="174"/>
      <c r="LTF42" s="174"/>
      <c r="LTG42" s="174"/>
      <c r="LTH42" s="174"/>
      <c r="LTI42" s="174"/>
      <c r="LTJ42" s="174"/>
      <c r="LTK42" s="174"/>
      <c r="LTL42" s="174"/>
      <c r="LTM42" s="174"/>
      <c r="LTN42" s="174"/>
      <c r="LTO42" s="174"/>
      <c r="LTP42" s="174"/>
      <c r="LTQ42" s="174"/>
      <c r="LTR42" s="174"/>
      <c r="LTS42" s="174"/>
      <c r="LTT42" s="174"/>
      <c r="LTU42" s="174"/>
      <c r="LTV42" s="174"/>
      <c r="LTW42" s="174"/>
      <c r="LTX42" s="174"/>
      <c r="LTY42" s="174"/>
      <c r="LTZ42" s="174"/>
      <c r="LUA42" s="174"/>
      <c r="LUB42" s="174"/>
      <c r="LUC42" s="174"/>
      <c r="LUD42" s="174"/>
      <c r="LUE42" s="174"/>
      <c r="LUF42" s="174"/>
      <c r="LUG42" s="174"/>
      <c r="LUH42" s="174"/>
      <c r="LUI42" s="174"/>
      <c r="LUJ42" s="174"/>
      <c r="LUK42" s="174"/>
      <c r="LUL42" s="174"/>
      <c r="LUM42" s="174"/>
      <c r="LUN42" s="174"/>
      <c r="LUO42" s="174"/>
      <c r="LUP42" s="174"/>
      <c r="LUQ42" s="174"/>
      <c r="LUR42" s="174"/>
      <c r="LUS42" s="174"/>
      <c r="LUT42" s="174"/>
      <c r="LUU42" s="174"/>
      <c r="LUV42" s="174"/>
      <c r="LUW42" s="174"/>
      <c r="LUX42" s="174"/>
      <c r="LUY42" s="174"/>
      <c r="LUZ42" s="174"/>
      <c r="LVA42" s="174"/>
      <c r="LVB42" s="174"/>
      <c r="LVC42" s="174"/>
      <c r="LVD42" s="174"/>
      <c r="LVE42" s="174"/>
      <c r="LVF42" s="174"/>
      <c r="LVG42" s="174"/>
      <c r="LVH42" s="174"/>
      <c r="LVI42" s="174"/>
      <c r="LVJ42" s="174"/>
      <c r="LVK42" s="174"/>
      <c r="LVL42" s="174"/>
      <c r="LVM42" s="174"/>
      <c r="LVN42" s="174"/>
      <c r="LVO42" s="174"/>
      <c r="LVP42" s="174"/>
      <c r="LVQ42" s="174"/>
      <c r="LVR42" s="174"/>
      <c r="LVS42" s="174"/>
      <c r="LVT42" s="174"/>
      <c r="LVU42" s="174"/>
      <c r="LVV42" s="174"/>
      <c r="LVW42" s="174"/>
      <c r="LVX42" s="174"/>
      <c r="LVY42" s="174"/>
      <c r="LVZ42" s="174"/>
      <c r="LWA42" s="174"/>
      <c r="LWB42" s="174"/>
      <c r="LWC42" s="174"/>
      <c r="LWD42" s="174"/>
      <c r="LWE42" s="174"/>
      <c r="LWF42" s="174"/>
      <c r="LWG42" s="174"/>
      <c r="LWH42" s="174"/>
      <c r="LWI42" s="174"/>
      <c r="LWJ42" s="174"/>
      <c r="LWK42" s="174"/>
      <c r="LWL42" s="174"/>
      <c r="LWM42" s="174"/>
      <c r="LWN42" s="174"/>
      <c r="LWO42" s="174"/>
      <c r="LWP42" s="174"/>
      <c r="LWQ42" s="174"/>
      <c r="LWR42" s="174"/>
      <c r="LWS42" s="174"/>
      <c r="LWT42" s="174"/>
      <c r="LWU42" s="174"/>
      <c r="LWV42" s="174"/>
      <c r="LWW42" s="174"/>
      <c r="LWX42" s="174"/>
      <c r="LWY42" s="174"/>
      <c r="LWZ42" s="174"/>
      <c r="LXA42" s="174"/>
      <c r="LXB42" s="174"/>
      <c r="LXC42" s="174"/>
      <c r="LXD42" s="174"/>
      <c r="LXE42" s="174"/>
      <c r="LXF42" s="174"/>
      <c r="LXG42" s="174"/>
      <c r="LXH42" s="174"/>
      <c r="LXI42" s="174"/>
      <c r="LXJ42" s="174"/>
      <c r="LXK42" s="174"/>
      <c r="LXL42" s="174"/>
      <c r="LXM42" s="174"/>
      <c r="LXN42" s="174"/>
      <c r="LXO42" s="174"/>
      <c r="LXP42" s="174"/>
      <c r="LXQ42" s="174"/>
      <c r="LXR42" s="174"/>
      <c r="LXS42" s="174"/>
      <c r="LXT42" s="174"/>
      <c r="LXU42" s="174"/>
      <c r="LXV42" s="174"/>
      <c r="LXW42" s="174"/>
      <c r="LXX42" s="174"/>
      <c r="LXY42" s="174"/>
      <c r="LXZ42" s="174"/>
      <c r="LYA42" s="174"/>
      <c r="LYB42" s="174"/>
      <c r="LYC42" s="174"/>
      <c r="LYD42" s="174"/>
      <c r="LYE42" s="174"/>
      <c r="LYF42" s="174"/>
      <c r="LYG42" s="174"/>
      <c r="LYH42" s="174"/>
      <c r="LYI42" s="174"/>
      <c r="LYJ42" s="174"/>
      <c r="LYK42" s="174"/>
      <c r="LYL42" s="174"/>
      <c r="LYM42" s="174"/>
      <c r="LYN42" s="174"/>
      <c r="LYO42" s="174"/>
      <c r="LYP42" s="174"/>
      <c r="LYQ42" s="174"/>
      <c r="LYR42" s="174"/>
      <c r="LYS42" s="174"/>
      <c r="LYT42" s="174"/>
      <c r="LYU42" s="174"/>
      <c r="LYV42" s="174"/>
      <c r="LYW42" s="174"/>
      <c r="LYX42" s="174"/>
      <c r="LYY42" s="174"/>
      <c r="LYZ42" s="174"/>
      <c r="LZA42" s="174"/>
      <c r="LZB42" s="174"/>
      <c r="LZC42" s="174"/>
      <c r="LZD42" s="174"/>
      <c r="LZE42" s="174"/>
      <c r="LZF42" s="174"/>
      <c r="LZG42" s="174"/>
      <c r="LZH42" s="174"/>
      <c r="LZI42" s="174"/>
      <c r="LZJ42" s="174"/>
      <c r="LZK42" s="174"/>
      <c r="LZL42" s="174"/>
      <c r="LZM42" s="174"/>
      <c r="LZN42" s="174"/>
      <c r="LZO42" s="174"/>
      <c r="LZP42" s="174"/>
      <c r="LZQ42" s="174"/>
      <c r="LZR42" s="174"/>
      <c r="LZS42" s="174"/>
      <c r="LZT42" s="174"/>
      <c r="LZU42" s="174"/>
      <c r="LZV42" s="174"/>
      <c r="LZW42" s="174"/>
      <c r="LZX42" s="174"/>
      <c r="LZY42" s="174"/>
      <c r="LZZ42" s="174"/>
      <c r="MAA42" s="174"/>
      <c r="MAB42" s="174"/>
      <c r="MAC42" s="174"/>
      <c r="MAD42" s="174"/>
      <c r="MAE42" s="174"/>
      <c r="MAF42" s="174"/>
      <c r="MAG42" s="174"/>
      <c r="MAH42" s="174"/>
      <c r="MAI42" s="174"/>
      <c r="MAJ42" s="174"/>
      <c r="MAK42" s="174"/>
      <c r="MAL42" s="174"/>
      <c r="MAM42" s="174"/>
      <c r="MAN42" s="174"/>
      <c r="MAO42" s="174"/>
      <c r="MAP42" s="174"/>
      <c r="MAQ42" s="174"/>
      <c r="MAR42" s="174"/>
      <c r="MAS42" s="174"/>
      <c r="MAT42" s="174"/>
      <c r="MAU42" s="174"/>
      <c r="MAV42" s="174"/>
      <c r="MAW42" s="174"/>
      <c r="MAX42" s="174"/>
      <c r="MAY42" s="174"/>
      <c r="MAZ42" s="174"/>
      <c r="MBA42" s="174"/>
      <c r="MBB42" s="174"/>
      <c r="MBC42" s="174"/>
      <c r="MBD42" s="174"/>
      <c r="MBE42" s="174"/>
      <c r="MBF42" s="174"/>
      <c r="MBG42" s="174"/>
      <c r="MBH42" s="174"/>
      <c r="MBI42" s="174"/>
      <c r="MBJ42" s="174"/>
      <c r="MBK42" s="174"/>
      <c r="MBL42" s="174"/>
      <c r="MBM42" s="174"/>
      <c r="MBN42" s="174"/>
      <c r="MBO42" s="174"/>
      <c r="MBP42" s="174"/>
      <c r="MBQ42" s="174"/>
      <c r="MBR42" s="174"/>
      <c r="MBS42" s="174"/>
      <c r="MBT42" s="174"/>
      <c r="MBU42" s="174"/>
      <c r="MBV42" s="174"/>
      <c r="MBW42" s="174"/>
      <c r="MBX42" s="174"/>
      <c r="MBY42" s="174"/>
      <c r="MBZ42" s="174"/>
      <c r="MCA42" s="174"/>
      <c r="MCB42" s="174"/>
      <c r="MCC42" s="174"/>
      <c r="MCD42" s="174"/>
      <c r="MCE42" s="174"/>
      <c r="MCF42" s="174"/>
      <c r="MCG42" s="174"/>
      <c r="MCH42" s="174"/>
      <c r="MCI42" s="174"/>
      <c r="MCJ42" s="174"/>
      <c r="MCK42" s="174"/>
      <c r="MCL42" s="174"/>
      <c r="MCM42" s="174"/>
      <c r="MCN42" s="174"/>
      <c r="MCO42" s="174"/>
      <c r="MCP42" s="174"/>
      <c r="MCQ42" s="174"/>
      <c r="MCR42" s="174"/>
      <c r="MCS42" s="174"/>
      <c r="MCT42" s="174"/>
      <c r="MCU42" s="174"/>
      <c r="MCV42" s="174"/>
      <c r="MCW42" s="174"/>
      <c r="MCX42" s="174"/>
      <c r="MCY42" s="174"/>
      <c r="MCZ42" s="174"/>
      <c r="MDA42" s="174"/>
      <c r="MDB42" s="174"/>
      <c r="MDC42" s="174"/>
      <c r="MDD42" s="174"/>
      <c r="MDE42" s="174"/>
      <c r="MDF42" s="174"/>
      <c r="MDG42" s="174"/>
      <c r="MDH42" s="174"/>
      <c r="MDI42" s="174"/>
      <c r="MDJ42" s="174"/>
      <c r="MDK42" s="174"/>
      <c r="MDL42" s="174"/>
      <c r="MDM42" s="174"/>
      <c r="MDN42" s="174"/>
      <c r="MDO42" s="174"/>
      <c r="MDP42" s="174"/>
      <c r="MDQ42" s="174"/>
      <c r="MDR42" s="174"/>
      <c r="MDS42" s="174"/>
      <c r="MDT42" s="174"/>
      <c r="MDU42" s="174"/>
      <c r="MDV42" s="174"/>
      <c r="MDW42" s="174"/>
      <c r="MDX42" s="174"/>
      <c r="MDY42" s="174"/>
      <c r="MDZ42" s="174"/>
      <c r="MEA42" s="174"/>
      <c r="MEB42" s="174"/>
      <c r="MEC42" s="174"/>
      <c r="MED42" s="174"/>
      <c r="MEE42" s="174"/>
      <c r="MEF42" s="174"/>
      <c r="MEG42" s="174"/>
      <c r="MEH42" s="174"/>
      <c r="MEI42" s="174"/>
      <c r="MEJ42" s="174"/>
      <c r="MEK42" s="174"/>
      <c r="MEL42" s="174"/>
      <c r="MEM42" s="174"/>
      <c r="MEN42" s="174"/>
      <c r="MEO42" s="174"/>
      <c r="MEP42" s="174"/>
      <c r="MEQ42" s="174"/>
      <c r="MER42" s="174"/>
      <c r="MES42" s="174"/>
      <c r="MET42" s="174"/>
      <c r="MEU42" s="174"/>
      <c r="MEV42" s="174"/>
      <c r="MEW42" s="174"/>
      <c r="MEX42" s="174"/>
      <c r="MEY42" s="174"/>
      <c r="MEZ42" s="174"/>
      <c r="MFA42" s="174"/>
      <c r="MFB42" s="174"/>
      <c r="MFC42" s="174"/>
      <c r="MFD42" s="174"/>
      <c r="MFE42" s="174"/>
      <c r="MFF42" s="174"/>
      <c r="MFG42" s="174"/>
      <c r="MFH42" s="174"/>
      <c r="MFI42" s="174"/>
      <c r="MFJ42" s="174"/>
      <c r="MFK42" s="174"/>
      <c r="MFL42" s="174"/>
      <c r="MFM42" s="174"/>
      <c r="MFN42" s="174"/>
      <c r="MFO42" s="174"/>
      <c r="MFP42" s="174"/>
      <c r="MFQ42" s="174"/>
      <c r="MFR42" s="174"/>
      <c r="MFS42" s="174"/>
      <c r="MFT42" s="174"/>
      <c r="MFU42" s="174"/>
      <c r="MFV42" s="174"/>
      <c r="MFW42" s="174"/>
      <c r="MFX42" s="174"/>
      <c r="MFY42" s="174"/>
      <c r="MFZ42" s="174"/>
      <c r="MGA42" s="174"/>
      <c r="MGB42" s="174"/>
      <c r="MGC42" s="174"/>
      <c r="MGD42" s="174"/>
      <c r="MGE42" s="174"/>
      <c r="MGF42" s="174"/>
      <c r="MGG42" s="174"/>
      <c r="MGH42" s="174"/>
      <c r="MGI42" s="174"/>
      <c r="MGJ42" s="174"/>
      <c r="MGK42" s="174"/>
      <c r="MGL42" s="174"/>
      <c r="MGM42" s="174"/>
      <c r="MGN42" s="174"/>
      <c r="MGO42" s="174"/>
      <c r="MGP42" s="174"/>
      <c r="MGQ42" s="174"/>
      <c r="MGR42" s="174"/>
      <c r="MGS42" s="174"/>
      <c r="MGT42" s="174"/>
      <c r="MGU42" s="174"/>
      <c r="MGV42" s="174"/>
      <c r="MGW42" s="174"/>
      <c r="MGX42" s="174"/>
      <c r="MGY42" s="174"/>
      <c r="MGZ42" s="174"/>
      <c r="MHA42" s="174"/>
      <c r="MHB42" s="174"/>
      <c r="MHC42" s="174"/>
      <c r="MHD42" s="174"/>
      <c r="MHE42" s="174"/>
      <c r="MHF42" s="174"/>
      <c r="MHG42" s="174"/>
      <c r="MHH42" s="174"/>
      <c r="MHI42" s="174"/>
      <c r="MHJ42" s="174"/>
      <c r="MHK42" s="174"/>
      <c r="MHL42" s="174"/>
      <c r="MHM42" s="174"/>
      <c r="MHN42" s="174"/>
      <c r="MHO42" s="174"/>
      <c r="MHP42" s="174"/>
      <c r="MHQ42" s="174"/>
      <c r="MHR42" s="174"/>
      <c r="MHS42" s="174"/>
      <c r="MHT42" s="174"/>
      <c r="MHU42" s="174"/>
      <c r="MHV42" s="174"/>
      <c r="MHW42" s="174"/>
      <c r="MHX42" s="174"/>
      <c r="MHY42" s="174"/>
      <c r="MHZ42" s="174"/>
      <c r="MIA42" s="174"/>
      <c r="MIB42" s="174"/>
      <c r="MIC42" s="174"/>
      <c r="MID42" s="174"/>
      <c r="MIE42" s="174"/>
      <c r="MIF42" s="174"/>
      <c r="MIG42" s="174"/>
      <c r="MIH42" s="174"/>
      <c r="MII42" s="174"/>
      <c r="MIJ42" s="174"/>
      <c r="MIK42" s="174"/>
      <c r="MIL42" s="174"/>
      <c r="MIM42" s="174"/>
      <c r="MIN42" s="174"/>
      <c r="MIO42" s="174"/>
      <c r="MIP42" s="174"/>
      <c r="MIQ42" s="174"/>
      <c r="MIR42" s="174"/>
      <c r="MIS42" s="174"/>
      <c r="MIT42" s="174"/>
      <c r="MIU42" s="174"/>
      <c r="MIV42" s="174"/>
      <c r="MIW42" s="174"/>
      <c r="MIX42" s="174"/>
      <c r="MIY42" s="174"/>
      <c r="MIZ42" s="174"/>
      <c r="MJA42" s="174"/>
      <c r="MJB42" s="174"/>
      <c r="MJC42" s="174"/>
      <c r="MJD42" s="174"/>
      <c r="MJE42" s="174"/>
      <c r="MJF42" s="174"/>
      <c r="MJG42" s="174"/>
      <c r="MJH42" s="174"/>
      <c r="MJI42" s="174"/>
      <c r="MJJ42" s="174"/>
      <c r="MJK42" s="174"/>
      <c r="MJL42" s="174"/>
      <c r="MJM42" s="174"/>
      <c r="MJN42" s="174"/>
      <c r="MJO42" s="174"/>
      <c r="MJP42" s="174"/>
      <c r="MJQ42" s="174"/>
      <c r="MJR42" s="174"/>
      <c r="MJS42" s="174"/>
      <c r="MJT42" s="174"/>
      <c r="MJU42" s="174"/>
      <c r="MJV42" s="174"/>
      <c r="MJW42" s="174"/>
      <c r="MJX42" s="174"/>
      <c r="MJY42" s="174"/>
      <c r="MJZ42" s="174"/>
      <c r="MKA42" s="174"/>
      <c r="MKB42" s="174"/>
      <c r="MKC42" s="174"/>
      <c r="MKD42" s="174"/>
      <c r="MKE42" s="174"/>
      <c r="MKF42" s="174"/>
      <c r="MKG42" s="174"/>
      <c r="MKH42" s="174"/>
      <c r="MKI42" s="174"/>
      <c r="MKJ42" s="174"/>
      <c r="MKK42" s="174"/>
      <c r="MKL42" s="174"/>
      <c r="MKM42" s="174"/>
      <c r="MKN42" s="174"/>
      <c r="MKO42" s="174"/>
      <c r="MKP42" s="174"/>
      <c r="MKQ42" s="174"/>
      <c r="MKR42" s="174"/>
      <c r="MKS42" s="174"/>
      <c r="MKT42" s="174"/>
      <c r="MKU42" s="174"/>
      <c r="MKV42" s="174"/>
      <c r="MKW42" s="174"/>
      <c r="MKX42" s="174"/>
      <c r="MKY42" s="174"/>
      <c r="MKZ42" s="174"/>
      <c r="MLA42" s="174"/>
      <c r="MLB42" s="174"/>
      <c r="MLC42" s="174"/>
      <c r="MLD42" s="174"/>
      <c r="MLE42" s="174"/>
      <c r="MLF42" s="174"/>
      <c r="MLG42" s="174"/>
      <c r="MLH42" s="174"/>
      <c r="MLI42" s="174"/>
      <c r="MLJ42" s="174"/>
      <c r="MLK42" s="174"/>
      <c r="MLL42" s="174"/>
      <c r="MLM42" s="174"/>
      <c r="MLN42" s="174"/>
      <c r="MLO42" s="174"/>
      <c r="MLP42" s="174"/>
      <c r="MLQ42" s="174"/>
      <c r="MLR42" s="174"/>
      <c r="MLS42" s="174"/>
      <c r="MLT42" s="174"/>
      <c r="MLU42" s="174"/>
      <c r="MLV42" s="174"/>
      <c r="MLW42" s="174"/>
      <c r="MLX42" s="174"/>
      <c r="MLY42" s="174"/>
      <c r="MLZ42" s="174"/>
      <c r="MMA42" s="174"/>
      <c r="MMB42" s="174"/>
      <c r="MMC42" s="174"/>
      <c r="MMD42" s="174"/>
      <c r="MME42" s="174"/>
      <c r="MMF42" s="174"/>
      <c r="MMG42" s="174"/>
      <c r="MMH42" s="174"/>
      <c r="MMI42" s="174"/>
      <c r="MMJ42" s="174"/>
      <c r="MMK42" s="174"/>
      <c r="MML42" s="174"/>
      <c r="MMM42" s="174"/>
      <c r="MMN42" s="174"/>
      <c r="MMO42" s="174"/>
      <c r="MMP42" s="174"/>
      <c r="MMQ42" s="174"/>
      <c r="MMR42" s="174"/>
      <c r="MMS42" s="174"/>
      <c r="MMT42" s="174"/>
      <c r="MMU42" s="174"/>
      <c r="MMV42" s="174"/>
      <c r="MMW42" s="174"/>
      <c r="MMX42" s="174"/>
      <c r="MMY42" s="174"/>
      <c r="MMZ42" s="174"/>
      <c r="MNA42" s="174"/>
      <c r="MNB42" s="174"/>
      <c r="MNC42" s="174"/>
      <c r="MND42" s="174"/>
      <c r="MNE42" s="174"/>
      <c r="MNF42" s="174"/>
      <c r="MNG42" s="174"/>
      <c r="MNH42" s="174"/>
      <c r="MNI42" s="174"/>
      <c r="MNJ42" s="174"/>
      <c r="MNK42" s="174"/>
      <c r="MNL42" s="174"/>
      <c r="MNM42" s="174"/>
      <c r="MNN42" s="174"/>
      <c r="MNO42" s="174"/>
      <c r="MNP42" s="174"/>
      <c r="MNQ42" s="174"/>
      <c r="MNR42" s="174"/>
      <c r="MNS42" s="174"/>
      <c r="MNT42" s="174"/>
      <c r="MNU42" s="174"/>
      <c r="MNV42" s="174"/>
      <c r="MNW42" s="174"/>
      <c r="MNX42" s="174"/>
      <c r="MNY42" s="174"/>
      <c r="MNZ42" s="174"/>
      <c r="MOA42" s="174"/>
      <c r="MOB42" s="174"/>
      <c r="MOC42" s="174"/>
      <c r="MOD42" s="174"/>
      <c r="MOE42" s="174"/>
      <c r="MOF42" s="174"/>
      <c r="MOG42" s="174"/>
      <c r="MOH42" s="174"/>
      <c r="MOI42" s="174"/>
      <c r="MOJ42" s="174"/>
      <c r="MOK42" s="174"/>
      <c r="MOL42" s="174"/>
      <c r="MOM42" s="174"/>
      <c r="MON42" s="174"/>
      <c r="MOO42" s="174"/>
      <c r="MOP42" s="174"/>
      <c r="MOQ42" s="174"/>
      <c r="MOR42" s="174"/>
      <c r="MOS42" s="174"/>
      <c r="MOT42" s="174"/>
      <c r="MOU42" s="174"/>
      <c r="MOV42" s="174"/>
      <c r="MOW42" s="174"/>
      <c r="MOX42" s="174"/>
      <c r="MOY42" s="174"/>
      <c r="MOZ42" s="174"/>
      <c r="MPA42" s="174"/>
      <c r="MPB42" s="174"/>
      <c r="MPC42" s="174"/>
      <c r="MPD42" s="174"/>
      <c r="MPE42" s="174"/>
      <c r="MPF42" s="174"/>
      <c r="MPG42" s="174"/>
      <c r="MPH42" s="174"/>
      <c r="MPI42" s="174"/>
      <c r="MPJ42" s="174"/>
      <c r="MPK42" s="174"/>
      <c r="MPL42" s="174"/>
      <c r="MPM42" s="174"/>
      <c r="MPN42" s="174"/>
      <c r="MPO42" s="174"/>
      <c r="MPP42" s="174"/>
      <c r="MPQ42" s="174"/>
      <c r="MPR42" s="174"/>
      <c r="MPS42" s="174"/>
      <c r="MPT42" s="174"/>
      <c r="MPU42" s="174"/>
      <c r="MPV42" s="174"/>
      <c r="MPW42" s="174"/>
      <c r="MPX42" s="174"/>
      <c r="MPY42" s="174"/>
      <c r="MPZ42" s="174"/>
      <c r="MQA42" s="174"/>
      <c r="MQB42" s="174"/>
      <c r="MQC42" s="174"/>
      <c r="MQD42" s="174"/>
      <c r="MQE42" s="174"/>
      <c r="MQF42" s="174"/>
      <c r="MQG42" s="174"/>
      <c r="MQH42" s="174"/>
      <c r="MQI42" s="174"/>
      <c r="MQJ42" s="174"/>
      <c r="MQK42" s="174"/>
      <c r="MQL42" s="174"/>
      <c r="MQM42" s="174"/>
      <c r="MQN42" s="174"/>
      <c r="MQO42" s="174"/>
      <c r="MQP42" s="174"/>
      <c r="MQQ42" s="174"/>
      <c r="MQR42" s="174"/>
      <c r="MQS42" s="174"/>
      <c r="MQT42" s="174"/>
      <c r="MQU42" s="174"/>
      <c r="MQV42" s="174"/>
      <c r="MQW42" s="174"/>
      <c r="MQX42" s="174"/>
      <c r="MQY42" s="174"/>
      <c r="MQZ42" s="174"/>
      <c r="MRA42" s="174"/>
      <c r="MRB42" s="174"/>
      <c r="MRC42" s="174"/>
      <c r="MRD42" s="174"/>
      <c r="MRE42" s="174"/>
      <c r="MRF42" s="174"/>
      <c r="MRG42" s="174"/>
      <c r="MRH42" s="174"/>
      <c r="MRI42" s="174"/>
      <c r="MRJ42" s="174"/>
      <c r="MRK42" s="174"/>
      <c r="MRL42" s="174"/>
      <c r="MRM42" s="174"/>
      <c r="MRN42" s="174"/>
      <c r="MRO42" s="174"/>
      <c r="MRP42" s="174"/>
      <c r="MRQ42" s="174"/>
      <c r="MRR42" s="174"/>
      <c r="MRS42" s="174"/>
      <c r="MRT42" s="174"/>
      <c r="MRU42" s="174"/>
      <c r="MRV42" s="174"/>
      <c r="MRW42" s="174"/>
      <c r="MRX42" s="174"/>
      <c r="MRY42" s="174"/>
      <c r="MRZ42" s="174"/>
      <c r="MSA42" s="174"/>
      <c r="MSB42" s="174"/>
      <c r="MSC42" s="174"/>
      <c r="MSD42" s="174"/>
      <c r="MSE42" s="174"/>
      <c r="MSF42" s="174"/>
      <c r="MSG42" s="174"/>
      <c r="MSH42" s="174"/>
      <c r="MSI42" s="174"/>
      <c r="MSJ42" s="174"/>
      <c r="MSK42" s="174"/>
      <c r="MSL42" s="174"/>
      <c r="MSM42" s="174"/>
      <c r="MSN42" s="174"/>
      <c r="MSO42" s="174"/>
      <c r="MSP42" s="174"/>
      <c r="MSQ42" s="174"/>
      <c r="MSR42" s="174"/>
      <c r="MSS42" s="174"/>
      <c r="MST42" s="174"/>
      <c r="MSU42" s="174"/>
      <c r="MSV42" s="174"/>
      <c r="MSW42" s="174"/>
      <c r="MSX42" s="174"/>
      <c r="MSY42" s="174"/>
      <c r="MSZ42" s="174"/>
      <c r="MTA42" s="174"/>
      <c r="MTB42" s="174"/>
      <c r="MTC42" s="174"/>
      <c r="MTD42" s="174"/>
      <c r="MTE42" s="174"/>
      <c r="MTF42" s="174"/>
      <c r="MTG42" s="174"/>
      <c r="MTH42" s="174"/>
      <c r="MTI42" s="174"/>
      <c r="MTJ42" s="174"/>
      <c r="MTK42" s="174"/>
      <c r="MTL42" s="174"/>
      <c r="MTM42" s="174"/>
      <c r="MTN42" s="174"/>
      <c r="MTO42" s="174"/>
      <c r="MTP42" s="174"/>
      <c r="MTQ42" s="174"/>
      <c r="MTR42" s="174"/>
      <c r="MTS42" s="174"/>
      <c r="MTT42" s="174"/>
      <c r="MTU42" s="174"/>
      <c r="MTV42" s="174"/>
      <c r="MTW42" s="174"/>
      <c r="MTX42" s="174"/>
      <c r="MTY42" s="174"/>
      <c r="MTZ42" s="174"/>
      <c r="MUA42" s="174"/>
      <c r="MUB42" s="174"/>
      <c r="MUC42" s="174"/>
      <c r="MUD42" s="174"/>
      <c r="MUE42" s="174"/>
      <c r="MUF42" s="174"/>
      <c r="MUG42" s="174"/>
      <c r="MUH42" s="174"/>
      <c r="MUI42" s="174"/>
      <c r="MUJ42" s="174"/>
      <c r="MUK42" s="174"/>
      <c r="MUL42" s="174"/>
      <c r="MUM42" s="174"/>
      <c r="MUN42" s="174"/>
      <c r="MUO42" s="174"/>
      <c r="MUP42" s="174"/>
      <c r="MUQ42" s="174"/>
      <c r="MUR42" s="174"/>
      <c r="MUS42" s="174"/>
      <c r="MUT42" s="174"/>
      <c r="MUU42" s="174"/>
      <c r="MUV42" s="174"/>
      <c r="MUW42" s="174"/>
      <c r="MUX42" s="174"/>
      <c r="MUY42" s="174"/>
      <c r="MUZ42" s="174"/>
      <c r="MVA42" s="174"/>
      <c r="MVB42" s="174"/>
      <c r="MVC42" s="174"/>
      <c r="MVD42" s="174"/>
      <c r="MVE42" s="174"/>
      <c r="MVF42" s="174"/>
      <c r="MVG42" s="174"/>
      <c r="MVH42" s="174"/>
      <c r="MVI42" s="174"/>
      <c r="MVJ42" s="174"/>
      <c r="MVK42" s="174"/>
      <c r="MVL42" s="174"/>
      <c r="MVM42" s="174"/>
      <c r="MVN42" s="174"/>
      <c r="MVO42" s="174"/>
      <c r="MVP42" s="174"/>
      <c r="MVQ42" s="174"/>
      <c r="MVR42" s="174"/>
      <c r="MVS42" s="174"/>
      <c r="MVT42" s="174"/>
      <c r="MVU42" s="174"/>
      <c r="MVV42" s="174"/>
      <c r="MVW42" s="174"/>
      <c r="MVX42" s="174"/>
      <c r="MVY42" s="174"/>
      <c r="MVZ42" s="174"/>
      <c r="MWA42" s="174"/>
      <c r="MWB42" s="174"/>
      <c r="MWC42" s="174"/>
      <c r="MWD42" s="174"/>
      <c r="MWE42" s="174"/>
      <c r="MWF42" s="174"/>
      <c r="MWG42" s="174"/>
      <c r="MWH42" s="174"/>
      <c r="MWI42" s="174"/>
      <c r="MWJ42" s="174"/>
      <c r="MWK42" s="174"/>
      <c r="MWL42" s="174"/>
      <c r="MWM42" s="174"/>
      <c r="MWN42" s="174"/>
      <c r="MWO42" s="174"/>
      <c r="MWP42" s="174"/>
      <c r="MWQ42" s="174"/>
      <c r="MWR42" s="174"/>
      <c r="MWS42" s="174"/>
      <c r="MWT42" s="174"/>
      <c r="MWU42" s="174"/>
      <c r="MWV42" s="174"/>
      <c r="MWW42" s="174"/>
      <c r="MWX42" s="174"/>
      <c r="MWY42" s="174"/>
      <c r="MWZ42" s="174"/>
      <c r="MXA42" s="174"/>
      <c r="MXB42" s="174"/>
      <c r="MXC42" s="174"/>
      <c r="MXD42" s="174"/>
      <c r="MXE42" s="174"/>
      <c r="MXF42" s="174"/>
      <c r="MXG42" s="174"/>
      <c r="MXH42" s="174"/>
      <c r="MXI42" s="174"/>
      <c r="MXJ42" s="174"/>
      <c r="MXK42" s="174"/>
      <c r="MXL42" s="174"/>
      <c r="MXM42" s="174"/>
      <c r="MXN42" s="174"/>
      <c r="MXO42" s="174"/>
      <c r="MXP42" s="174"/>
      <c r="MXQ42" s="174"/>
      <c r="MXR42" s="174"/>
      <c r="MXS42" s="174"/>
      <c r="MXT42" s="174"/>
      <c r="MXU42" s="174"/>
      <c r="MXV42" s="174"/>
      <c r="MXW42" s="174"/>
      <c r="MXX42" s="174"/>
      <c r="MXY42" s="174"/>
      <c r="MXZ42" s="174"/>
      <c r="MYA42" s="174"/>
      <c r="MYB42" s="174"/>
      <c r="MYC42" s="174"/>
      <c r="MYD42" s="174"/>
      <c r="MYE42" s="174"/>
      <c r="MYF42" s="174"/>
      <c r="MYG42" s="174"/>
      <c r="MYH42" s="174"/>
      <c r="MYI42" s="174"/>
      <c r="MYJ42" s="174"/>
      <c r="MYK42" s="174"/>
      <c r="MYL42" s="174"/>
      <c r="MYM42" s="174"/>
      <c r="MYN42" s="174"/>
      <c r="MYO42" s="174"/>
      <c r="MYP42" s="174"/>
      <c r="MYQ42" s="174"/>
      <c r="MYR42" s="174"/>
      <c r="MYS42" s="174"/>
      <c r="MYT42" s="174"/>
      <c r="MYU42" s="174"/>
      <c r="MYV42" s="174"/>
      <c r="MYW42" s="174"/>
      <c r="MYX42" s="174"/>
      <c r="MYY42" s="174"/>
      <c r="MYZ42" s="174"/>
      <c r="MZA42" s="174"/>
      <c r="MZB42" s="174"/>
      <c r="MZC42" s="174"/>
      <c r="MZD42" s="174"/>
      <c r="MZE42" s="174"/>
      <c r="MZF42" s="174"/>
      <c r="MZG42" s="174"/>
      <c r="MZH42" s="174"/>
      <c r="MZI42" s="174"/>
      <c r="MZJ42" s="174"/>
      <c r="MZK42" s="174"/>
      <c r="MZL42" s="174"/>
      <c r="MZM42" s="174"/>
      <c r="MZN42" s="174"/>
      <c r="MZO42" s="174"/>
      <c r="MZP42" s="174"/>
      <c r="MZQ42" s="174"/>
      <c r="MZR42" s="174"/>
      <c r="MZS42" s="174"/>
      <c r="MZT42" s="174"/>
      <c r="MZU42" s="174"/>
      <c r="MZV42" s="174"/>
      <c r="MZW42" s="174"/>
      <c r="MZX42" s="174"/>
      <c r="MZY42" s="174"/>
      <c r="MZZ42" s="174"/>
      <c r="NAA42" s="174"/>
      <c r="NAB42" s="174"/>
      <c r="NAC42" s="174"/>
      <c r="NAD42" s="174"/>
      <c r="NAE42" s="174"/>
      <c r="NAF42" s="174"/>
      <c r="NAG42" s="174"/>
      <c r="NAH42" s="174"/>
      <c r="NAI42" s="174"/>
      <c r="NAJ42" s="174"/>
      <c r="NAK42" s="174"/>
      <c r="NAL42" s="174"/>
      <c r="NAM42" s="174"/>
      <c r="NAN42" s="174"/>
      <c r="NAO42" s="174"/>
      <c r="NAP42" s="174"/>
      <c r="NAQ42" s="174"/>
      <c r="NAR42" s="174"/>
      <c r="NAS42" s="174"/>
      <c r="NAT42" s="174"/>
      <c r="NAU42" s="174"/>
      <c r="NAV42" s="174"/>
      <c r="NAW42" s="174"/>
      <c r="NAX42" s="174"/>
      <c r="NAY42" s="174"/>
      <c r="NAZ42" s="174"/>
      <c r="NBA42" s="174"/>
      <c r="NBB42" s="174"/>
      <c r="NBC42" s="174"/>
      <c r="NBD42" s="174"/>
      <c r="NBE42" s="174"/>
      <c r="NBF42" s="174"/>
      <c r="NBG42" s="174"/>
      <c r="NBH42" s="174"/>
      <c r="NBI42" s="174"/>
      <c r="NBJ42" s="174"/>
      <c r="NBK42" s="174"/>
      <c r="NBL42" s="174"/>
      <c r="NBM42" s="174"/>
      <c r="NBN42" s="174"/>
      <c r="NBO42" s="174"/>
      <c r="NBP42" s="174"/>
      <c r="NBQ42" s="174"/>
      <c r="NBR42" s="174"/>
      <c r="NBS42" s="174"/>
      <c r="NBT42" s="174"/>
      <c r="NBU42" s="174"/>
      <c r="NBV42" s="174"/>
      <c r="NBW42" s="174"/>
      <c r="NBX42" s="174"/>
      <c r="NBY42" s="174"/>
      <c r="NBZ42" s="174"/>
      <c r="NCA42" s="174"/>
      <c r="NCB42" s="174"/>
      <c r="NCC42" s="174"/>
      <c r="NCD42" s="174"/>
      <c r="NCE42" s="174"/>
      <c r="NCF42" s="174"/>
      <c r="NCG42" s="174"/>
      <c r="NCH42" s="174"/>
      <c r="NCI42" s="174"/>
      <c r="NCJ42" s="174"/>
      <c r="NCK42" s="174"/>
      <c r="NCL42" s="174"/>
      <c r="NCM42" s="174"/>
      <c r="NCN42" s="174"/>
      <c r="NCO42" s="174"/>
      <c r="NCP42" s="174"/>
      <c r="NCQ42" s="174"/>
      <c r="NCR42" s="174"/>
      <c r="NCS42" s="174"/>
      <c r="NCT42" s="174"/>
      <c r="NCU42" s="174"/>
      <c r="NCV42" s="174"/>
      <c r="NCW42" s="174"/>
      <c r="NCX42" s="174"/>
      <c r="NCY42" s="174"/>
      <c r="NCZ42" s="174"/>
      <c r="NDA42" s="174"/>
      <c r="NDB42" s="174"/>
      <c r="NDC42" s="174"/>
      <c r="NDD42" s="174"/>
      <c r="NDE42" s="174"/>
      <c r="NDF42" s="174"/>
      <c r="NDG42" s="174"/>
      <c r="NDH42" s="174"/>
      <c r="NDI42" s="174"/>
      <c r="NDJ42" s="174"/>
      <c r="NDK42" s="174"/>
      <c r="NDL42" s="174"/>
      <c r="NDM42" s="174"/>
      <c r="NDN42" s="174"/>
      <c r="NDO42" s="174"/>
      <c r="NDP42" s="174"/>
      <c r="NDQ42" s="174"/>
      <c r="NDR42" s="174"/>
      <c r="NDS42" s="174"/>
      <c r="NDT42" s="174"/>
      <c r="NDU42" s="174"/>
      <c r="NDV42" s="174"/>
      <c r="NDW42" s="174"/>
      <c r="NDX42" s="174"/>
      <c r="NDY42" s="174"/>
      <c r="NDZ42" s="174"/>
      <c r="NEA42" s="174"/>
      <c r="NEB42" s="174"/>
      <c r="NEC42" s="174"/>
      <c r="NED42" s="174"/>
      <c r="NEE42" s="174"/>
      <c r="NEF42" s="174"/>
      <c r="NEG42" s="174"/>
      <c r="NEH42" s="174"/>
      <c r="NEI42" s="174"/>
      <c r="NEJ42" s="174"/>
      <c r="NEK42" s="174"/>
      <c r="NEL42" s="174"/>
      <c r="NEM42" s="174"/>
      <c r="NEN42" s="174"/>
      <c r="NEO42" s="174"/>
      <c r="NEP42" s="174"/>
      <c r="NEQ42" s="174"/>
      <c r="NER42" s="174"/>
      <c r="NES42" s="174"/>
      <c r="NET42" s="174"/>
      <c r="NEU42" s="174"/>
      <c r="NEV42" s="174"/>
      <c r="NEW42" s="174"/>
      <c r="NEX42" s="174"/>
      <c r="NEY42" s="174"/>
      <c r="NEZ42" s="174"/>
      <c r="NFA42" s="174"/>
      <c r="NFB42" s="174"/>
      <c r="NFC42" s="174"/>
      <c r="NFD42" s="174"/>
      <c r="NFE42" s="174"/>
      <c r="NFF42" s="174"/>
      <c r="NFG42" s="174"/>
      <c r="NFH42" s="174"/>
      <c r="NFI42" s="174"/>
      <c r="NFJ42" s="174"/>
      <c r="NFK42" s="174"/>
      <c r="NFL42" s="174"/>
      <c r="NFM42" s="174"/>
      <c r="NFN42" s="174"/>
      <c r="NFO42" s="174"/>
      <c r="NFP42" s="174"/>
      <c r="NFQ42" s="174"/>
      <c r="NFR42" s="174"/>
      <c r="NFS42" s="174"/>
      <c r="NFT42" s="174"/>
      <c r="NFU42" s="174"/>
      <c r="NFV42" s="174"/>
      <c r="NFW42" s="174"/>
      <c r="NFX42" s="174"/>
      <c r="NFY42" s="174"/>
      <c r="NFZ42" s="174"/>
      <c r="NGA42" s="174"/>
      <c r="NGB42" s="174"/>
      <c r="NGC42" s="174"/>
      <c r="NGD42" s="174"/>
      <c r="NGE42" s="174"/>
      <c r="NGF42" s="174"/>
      <c r="NGG42" s="174"/>
      <c r="NGH42" s="174"/>
      <c r="NGI42" s="174"/>
      <c r="NGJ42" s="174"/>
      <c r="NGK42" s="174"/>
      <c r="NGL42" s="174"/>
      <c r="NGM42" s="174"/>
      <c r="NGN42" s="174"/>
      <c r="NGO42" s="174"/>
      <c r="NGP42" s="174"/>
      <c r="NGQ42" s="174"/>
      <c r="NGR42" s="174"/>
      <c r="NGS42" s="174"/>
      <c r="NGT42" s="174"/>
      <c r="NGU42" s="174"/>
      <c r="NGV42" s="174"/>
      <c r="NGW42" s="174"/>
      <c r="NGX42" s="174"/>
      <c r="NGY42" s="174"/>
      <c r="NGZ42" s="174"/>
      <c r="NHA42" s="174"/>
      <c r="NHB42" s="174"/>
      <c r="NHC42" s="174"/>
      <c r="NHD42" s="174"/>
      <c r="NHE42" s="174"/>
      <c r="NHF42" s="174"/>
      <c r="NHG42" s="174"/>
      <c r="NHH42" s="174"/>
      <c r="NHI42" s="174"/>
      <c r="NHJ42" s="174"/>
      <c r="NHK42" s="174"/>
      <c r="NHL42" s="174"/>
      <c r="NHM42" s="174"/>
      <c r="NHN42" s="174"/>
      <c r="NHO42" s="174"/>
      <c r="NHP42" s="174"/>
      <c r="NHQ42" s="174"/>
      <c r="NHR42" s="174"/>
      <c r="NHS42" s="174"/>
      <c r="NHT42" s="174"/>
      <c r="NHU42" s="174"/>
      <c r="NHV42" s="174"/>
      <c r="NHW42" s="174"/>
      <c r="NHX42" s="174"/>
      <c r="NHY42" s="174"/>
      <c r="NHZ42" s="174"/>
      <c r="NIA42" s="174"/>
      <c r="NIB42" s="174"/>
      <c r="NIC42" s="174"/>
      <c r="NID42" s="174"/>
      <c r="NIE42" s="174"/>
      <c r="NIF42" s="174"/>
      <c r="NIG42" s="174"/>
      <c r="NIH42" s="174"/>
      <c r="NII42" s="174"/>
      <c r="NIJ42" s="174"/>
      <c r="NIK42" s="174"/>
      <c r="NIL42" s="174"/>
      <c r="NIM42" s="174"/>
      <c r="NIN42" s="174"/>
      <c r="NIO42" s="174"/>
      <c r="NIP42" s="174"/>
      <c r="NIQ42" s="174"/>
      <c r="NIR42" s="174"/>
      <c r="NIS42" s="174"/>
      <c r="NIT42" s="174"/>
      <c r="NIU42" s="174"/>
      <c r="NIV42" s="174"/>
      <c r="NIW42" s="174"/>
      <c r="NIX42" s="174"/>
      <c r="NIY42" s="174"/>
      <c r="NIZ42" s="174"/>
      <c r="NJA42" s="174"/>
      <c r="NJB42" s="174"/>
      <c r="NJC42" s="174"/>
      <c r="NJD42" s="174"/>
      <c r="NJE42" s="174"/>
      <c r="NJF42" s="174"/>
      <c r="NJG42" s="174"/>
      <c r="NJH42" s="174"/>
      <c r="NJI42" s="174"/>
      <c r="NJJ42" s="174"/>
      <c r="NJK42" s="174"/>
      <c r="NJL42" s="174"/>
      <c r="NJM42" s="174"/>
      <c r="NJN42" s="174"/>
      <c r="NJO42" s="174"/>
      <c r="NJP42" s="174"/>
      <c r="NJQ42" s="174"/>
      <c r="NJR42" s="174"/>
      <c r="NJS42" s="174"/>
      <c r="NJT42" s="174"/>
      <c r="NJU42" s="174"/>
      <c r="NJV42" s="174"/>
      <c r="NJW42" s="174"/>
      <c r="NJX42" s="174"/>
      <c r="NJY42" s="174"/>
      <c r="NJZ42" s="174"/>
      <c r="NKA42" s="174"/>
      <c r="NKB42" s="174"/>
      <c r="NKC42" s="174"/>
      <c r="NKD42" s="174"/>
      <c r="NKE42" s="174"/>
      <c r="NKF42" s="174"/>
      <c r="NKG42" s="174"/>
      <c r="NKH42" s="174"/>
      <c r="NKI42" s="174"/>
      <c r="NKJ42" s="174"/>
      <c r="NKK42" s="174"/>
      <c r="NKL42" s="174"/>
      <c r="NKM42" s="174"/>
      <c r="NKN42" s="174"/>
      <c r="NKO42" s="174"/>
      <c r="NKP42" s="174"/>
      <c r="NKQ42" s="174"/>
      <c r="NKR42" s="174"/>
      <c r="NKS42" s="174"/>
      <c r="NKT42" s="174"/>
      <c r="NKU42" s="174"/>
      <c r="NKV42" s="174"/>
      <c r="NKW42" s="174"/>
      <c r="NKX42" s="174"/>
      <c r="NKY42" s="174"/>
      <c r="NKZ42" s="174"/>
      <c r="NLA42" s="174"/>
      <c r="NLB42" s="174"/>
      <c r="NLC42" s="174"/>
      <c r="NLD42" s="174"/>
      <c r="NLE42" s="174"/>
      <c r="NLF42" s="174"/>
      <c r="NLG42" s="174"/>
      <c r="NLH42" s="174"/>
      <c r="NLI42" s="174"/>
      <c r="NLJ42" s="174"/>
      <c r="NLK42" s="174"/>
      <c r="NLL42" s="174"/>
      <c r="NLM42" s="174"/>
      <c r="NLN42" s="174"/>
      <c r="NLO42" s="174"/>
      <c r="NLP42" s="174"/>
      <c r="NLQ42" s="174"/>
      <c r="NLR42" s="174"/>
      <c r="NLS42" s="174"/>
      <c r="NLT42" s="174"/>
      <c r="NLU42" s="174"/>
      <c r="NLV42" s="174"/>
      <c r="NLW42" s="174"/>
      <c r="NLX42" s="174"/>
      <c r="NLY42" s="174"/>
      <c r="NLZ42" s="174"/>
      <c r="NMA42" s="174"/>
      <c r="NMB42" s="174"/>
      <c r="NMC42" s="174"/>
      <c r="NMD42" s="174"/>
      <c r="NME42" s="174"/>
      <c r="NMF42" s="174"/>
      <c r="NMG42" s="174"/>
      <c r="NMH42" s="174"/>
      <c r="NMI42" s="174"/>
      <c r="NMJ42" s="174"/>
      <c r="NMK42" s="174"/>
      <c r="NML42" s="174"/>
      <c r="NMM42" s="174"/>
      <c r="NMN42" s="174"/>
      <c r="NMO42" s="174"/>
      <c r="NMP42" s="174"/>
      <c r="NMQ42" s="174"/>
      <c r="NMR42" s="174"/>
      <c r="NMS42" s="174"/>
      <c r="NMT42" s="174"/>
      <c r="NMU42" s="174"/>
      <c r="NMV42" s="174"/>
      <c r="NMW42" s="174"/>
      <c r="NMX42" s="174"/>
      <c r="NMY42" s="174"/>
      <c r="NMZ42" s="174"/>
      <c r="NNA42" s="174"/>
      <c r="NNB42" s="174"/>
      <c r="NNC42" s="174"/>
      <c r="NND42" s="174"/>
      <c r="NNE42" s="174"/>
      <c r="NNF42" s="174"/>
      <c r="NNG42" s="174"/>
      <c r="NNH42" s="174"/>
      <c r="NNI42" s="174"/>
      <c r="NNJ42" s="174"/>
      <c r="NNK42" s="174"/>
      <c r="NNL42" s="174"/>
      <c r="NNM42" s="174"/>
      <c r="NNN42" s="174"/>
      <c r="NNO42" s="174"/>
      <c r="NNP42" s="174"/>
      <c r="NNQ42" s="174"/>
      <c r="NNR42" s="174"/>
      <c r="NNS42" s="174"/>
      <c r="NNT42" s="174"/>
      <c r="NNU42" s="174"/>
      <c r="NNV42" s="174"/>
      <c r="NNW42" s="174"/>
      <c r="NNX42" s="174"/>
      <c r="NNY42" s="174"/>
      <c r="NNZ42" s="174"/>
      <c r="NOA42" s="174"/>
      <c r="NOB42" s="174"/>
      <c r="NOC42" s="174"/>
      <c r="NOD42" s="174"/>
      <c r="NOE42" s="174"/>
      <c r="NOF42" s="174"/>
      <c r="NOG42" s="174"/>
      <c r="NOH42" s="174"/>
      <c r="NOI42" s="174"/>
      <c r="NOJ42" s="174"/>
      <c r="NOK42" s="174"/>
      <c r="NOL42" s="174"/>
      <c r="NOM42" s="174"/>
      <c r="NON42" s="174"/>
      <c r="NOO42" s="174"/>
      <c r="NOP42" s="174"/>
      <c r="NOQ42" s="174"/>
      <c r="NOR42" s="174"/>
      <c r="NOS42" s="174"/>
      <c r="NOT42" s="174"/>
      <c r="NOU42" s="174"/>
      <c r="NOV42" s="174"/>
      <c r="NOW42" s="174"/>
      <c r="NOX42" s="174"/>
      <c r="NOY42" s="174"/>
      <c r="NOZ42" s="174"/>
      <c r="NPA42" s="174"/>
      <c r="NPB42" s="174"/>
      <c r="NPC42" s="174"/>
      <c r="NPD42" s="174"/>
      <c r="NPE42" s="174"/>
      <c r="NPF42" s="174"/>
      <c r="NPG42" s="174"/>
      <c r="NPH42" s="174"/>
      <c r="NPI42" s="174"/>
      <c r="NPJ42" s="174"/>
      <c r="NPK42" s="174"/>
      <c r="NPL42" s="174"/>
      <c r="NPM42" s="174"/>
      <c r="NPN42" s="174"/>
      <c r="NPO42" s="174"/>
      <c r="NPP42" s="174"/>
      <c r="NPQ42" s="174"/>
      <c r="NPR42" s="174"/>
      <c r="NPS42" s="174"/>
      <c r="NPT42" s="174"/>
      <c r="NPU42" s="174"/>
      <c r="NPV42" s="174"/>
      <c r="NPW42" s="174"/>
      <c r="NPX42" s="174"/>
      <c r="NPY42" s="174"/>
      <c r="NPZ42" s="174"/>
      <c r="NQA42" s="174"/>
      <c r="NQB42" s="174"/>
      <c r="NQC42" s="174"/>
      <c r="NQD42" s="174"/>
      <c r="NQE42" s="174"/>
      <c r="NQF42" s="174"/>
      <c r="NQG42" s="174"/>
      <c r="NQH42" s="174"/>
      <c r="NQI42" s="174"/>
      <c r="NQJ42" s="174"/>
      <c r="NQK42" s="174"/>
      <c r="NQL42" s="174"/>
      <c r="NQM42" s="174"/>
      <c r="NQN42" s="174"/>
      <c r="NQO42" s="174"/>
      <c r="NQP42" s="174"/>
      <c r="NQQ42" s="174"/>
      <c r="NQR42" s="174"/>
      <c r="NQS42" s="174"/>
      <c r="NQT42" s="174"/>
      <c r="NQU42" s="174"/>
      <c r="NQV42" s="174"/>
      <c r="NQW42" s="174"/>
      <c r="NQX42" s="174"/>
      <c r="NQY42" s="174"/>
      <c r="NQZ42" s="174"/>
      <c r="NRA42" s="174"/>
      <c r="NRB42" s="174"/>
      <c r="NRC42" s="174"/>
      <c r="NRD42" s="174"/>
      <c r="NRE42" s="174"/>
      <c r="NRF42" s="174"/>
      <c r="NRG42" s="174"/>
      <c r="NRH42" s="174"/>
      <c r="NRI42" s="174"/>
      <c r="NRJ42" s="174"/>
      <c r="NRK42" s="174"/>
      <c r="NRL42" s="174"/>
      <c r="NRM42" s="174"/>
      <c r="NRN42" s="174"/>
      <c r="NRO42" s="174"/>
      <c r="NRP42" s="174"/>
      <c r="NRQ42" s="174"/>
      <c r="NRR42" s="174"/>
      <c r="NRS42" s="174"/>
      <c r="NRT42" s="174"/>
      <c r="NRU42" s="174"/>
      <c r="NRV42" s="174"/>
      <c r="NRW42" s="174"/>
      <c r="NRX42" s="174"/>
      <c r="NRY42" s="174"/>
      <c r="NRZ42" s="174"/>
      <c r="NSA42" s="174"/>
      <c r="NSB42" s="174"/>
      <c r="NSC42" s="174"/>
      <c r="NSD42" s="174"/>
      <c r="NSE42" s="174"/>
      <c r="NSF42" s="174"/>
      <c r="NSG42" s="174"/>
      <c r="NSH42" s="174"/>
      <c r="NSI42" s="174"/>
      <c r="NSJ42" s="174"/>
      <c r="NSK42" s="174"/>
      <c r="NSL42" s="174"/>
      <c r="NSM42" s="174"/>
      <c r="NSN42" s="174"/>
      <c r="NSO42" s="174"/>
      <c r="NSP42" s="174"/>
      <c r="NSQ42" s="174"/>
      <c r="NSR42" s="174"/>
      <c r="NSS42" s="174"/>
      <c r="NST42" s="174"/>
      <c r="NSU42" s="174"/>
      <c r="NSV42" s="174"/>
      <c r="NSW42" s="174"/>
      <c r="NSX42" s="174"/>
      <c r="NSY42" s="174"/>
      <c r="NSZ42" s="174"/>
      <c r="NTA42" s="174"/>
      <c r="NTB42" s="174"/>
      <c r="NTC42" s="174"/>
      <c r="NTD42" s="174"/>
      <c r="NTE42" s="174"/>
      <c r="NTF42" s="174"/>
      <c r="NTG42" s="174"/>
      <c r="NTH42" s="174"/>
      <c r="NTI42" s="174"/>
      <c r="NTJ42" s="174"/>
      <c r="NTK42" s="174"/>
      <c r="NTL42" s="174"/>
      <c r="NTM42" s="174"/>
      <c r="NTN42" s="174"/>
      <c r="NTO42" s="174"/>
      <c r="NTP42" s="174"/>
      <c r="NTQ42" s="174"/>
      <c r="NTR42" s="174"/>
      <c r="NTS42" s="174"/>
      <c r="NTT42" s="174"/>
      <c r="NTU42" s="174"/>
      <c r="NTV42" s="174"/>
      <c r="NTW42" s="174"/>
      <c r="NTX42" s="174"/>
      <c r="NTY42" s="174"/>
      <c r="NTZ42" s="174"/>
      <c r="NUA42" s="174"/>
      <c r="NUB42" s="174"/>
      <c r="NUC42" s="174"/>
      <c r="NUD42" s="174"/>
      <c r="NUE42" s="174"/>
      <c r="NUF42" s="174"/>
      <c r="NUG42" s="174"/>
      <c r="NUH42" s="174"/>
      <c r="NUI42" s="174"/>
      <c r="NUJ42" s="174"/>
      <c r="NUK42" s="174"/>
      <c r="NUL42" s="174"/>
      <c r="NUM42" s="174"/>
      <c r="NUN42" s="174"/>
      <c r="NUO42" s="174"/>
      <c r="NUP42" s="174"/>
      <c r="NUQ42" s="174"/>
      <c r="NUR42" s="174"/>
      <c r="NUS42" s="174"/>
      <c r="NUT42" s="174"/>
      <c r="NUU42" s="174"/>
      <c r="NUV42" s="174"/>
      <c r="NUW42" s="174"/>
      <c r="NUX42" s="174"/>
      <c r="NUY42" s="174"/>
      <c r="NUZ42" s="174"/>
      <c r="NVA42" s="174"/>
      <c r="NVB42" s="174"/>
      <c r="NVC42" s="174"/>
      <c r="NVD42" s="174"/>
      <c r="NVE42" s="174"/>
      <c r="NVF42" s="174"/>
      <c r="NVG42" s="174"/>
      <c r="NVH42" s="174"/>
      <c r="NVI42" s="174"/>
      <c r="NVJ42" s="174"/>
      <c r="NVK42" s="174"/>
      <c r="NVL42" s="174"/>
      <c r="NVM42" s="174"/>
      <c r="NVN42" s="174"/>
      <c r="NVO42" s="174"/>
      <c r="NVP42" s="174"/>
      <c r="NVQ42" s="174"/>
      <c r="NVR42" s="174"/>
      <c r="NVS42" s="174"/>
      <c r="NVT42" s="174"/>
      <c r="NVU42" s="174"/>
      <c r="NVV42" s="174"/>
      <c r="NVW42" s="174"/>
      <c r="NVX42" s="174"/>
      <c r="NVY42" s="174"/>
      <c r="NVZ42" s="174"/>
      <c r="NWA42" s="174"/>
      <c r="NWB42" s="174"/>
      <c r="NWC42" s="174"/>
      <c r="NWD42" s="174"/>
      <c r="NWE42" s="174"/>
      <c r="NWF42" s="174"/>
      <c r="NWG42" s="174"/>
      <c r="NWH42" s="174"/>
      <c r="NWI42" s="174"/>
      <c r="NWJ42" s="174"/>
      <c r="NWK42" s="174"/>
      <c r="NWL42" s="174"/>
      <c r="NWM42" s="174"/>
      <c r="NWN42" s="174"/>
      <c r="NWO42" s="174"/>
      <c r="NWP42" s="174"/>
      <c r="NWQ42" s="174"/>
      <c r="NWR42" s="174"/>
      <c r="NWS42" s="174"/>
      <c r="NWT42" s="174"/>
      <c r="NWU42" s="174"/>
      <c r="NWV42" s="174"/>
      <c r="NWW42" s="174"/>
      <c r="NWX42" s="174"/>
      <c r="NWY42" s="174"/>
      <c r="NWZ42" s="174"/>
      <c r="NXA42" s="174"/>
      <c r="NXB42" s="174"/>
      <c r="NXC42" s="174"/>
      <c r="NXD42" s="174"/>
      <c r="NXE42" s="174"/>
      <c r="NXF42" s="174"/>
      <c r="NXG42" s="174"/>
      <c r="NXH42" s="174"/>
      <c r="NXI42" s="174"/>
      <c r="NXJ42" s="174"/>
      <c r="NXK42" s="174"/>
      <c r="NXL42" s="174"/>
      <c r="NXM42" s="174"/>
      <c r="NXN42" s="174"/>
      <c r="NXO42" s="174"/>
      <c r="NXP42" s="174"/>
      <c r="NXQ42" s="174"/>
      <c r="NXR42" s="174"/>
      <c r="NXS42" s="174"/>
      <c r="NXT42" s="174"/>
      <c r="NXU42" s="174"/>
      <c r="NXV42" s="174"/>
      <c r="NXW42" s="174"/>
      <c r="NXX42" s="174"/>
      <c r="NXY42" s="174"/>
      <c r="NXZ42" s="174"/>
      <c r="NYA42" s="174"/>
      <c r="NYB42" s="174"/>
      <c r="NYC42" s="174"/>
      <c r="NYD42" s="174"/>
      <c r="NYE42" s="174"/>
      <c r="NYF42" s="174"/>
      <c r="NYG42" s="174"/>
      <c r="NYH42" s="174"/>
      <c r="NYI42" s="174"/>
      <c r="NYJ42" s="174"/>
      <c r="NYK42" s="174"/>
      <c r="NYL42" s="174"/>
      <c r="NYM42" s="174"/>
      <c r="NYN42" s="174"/>
      <c r="NYO42" s="174"/>
      <c r="NYP42" s="174"/>
      <c r="NYQ42" s="174"/>
      <c r="NYR42" s="174"/>
      <c r="NYS42" s="174"/>
      <c r="NYT42" s="174"/>
      <c r="NYU42" s="174"/>
      <c r="NYV42" s="174"/>
      <c r="NYW42" s="174"/>
      <c r="NYX42" s="174"/>
      <c r="NYY42" s="174"/>
      <c r="NYZ42" s="174"/>
      <c r="NZA42" s="174"/>
      <c r="NZB42" s="174"/>
      <c r="NZC42" s="174"/>
      <c r="NZD42" s="174"/>
      <c r="NZE42" s="174"/>
      <c r="NZF42" s="174"/>
      <c r="NZG42" s="174"/>
      <c r="NZH42" s="174"/>
      <c r="NZI42" s="174"/>
      <c r="NZJ42" s="174"/>
      <c r="NZK42" s="174"/>
      <c r="NZL42" s="174"/>
      <c r="NZM42" s="174"/>
      <c r="NZN42" s="174"/>
      <c r="NZO42" s="174"/>
      <c r="NZP42" s="174"/>
      <c r="NZQ42" s="174"/>
      <c r="NZR42" s="174"/>
      <c r="NZS42" s="174"/>
      <c r="NZT42" s="174"/>
      <c r="NZU42" s="174"/>
      <c r="NZV42" s="174"/>
      <c r="NZW42" s="174"/>
      <c r="NZX42" s="174"/>
      <c r="NZY42" s="174"/>
      <c r="NZZ42" s="174"/>
      <c r="OAA42" s="174"/>
      <c r="OAB42" s="174"/>
      <c r="OAC42" s="174"/>
      <c r="OAD42" s="174"/>
      <c r="OAE42" s="174"/>
      <c r="OAF42" s="174"/>
      <c r="OAG42" s="174"/>
      <c r="OAH42" s="174"/>
      <c r="OAI42" s="174"/>
      <c r="OAJ42" s="174"/>
      <c r="OAK42" s="174"/>
      <c r="OAL42" s="174"/>
      <c r="OAM42" s="174"/>
      <c r="OAN42" s="174"/>
      <c r="OAO42" s="174"/>
      <c r="OAP42" s="174"/>
      <c r="OAQ42" s="174"/>
      <c r="OAR42" s="174"/>
      <c r="OAS42" s="174"/>
      <c r="OAT42" s="174"/>
      <c r="OAU42" s="174"/>
      <c r="OAV42" s="174"/>
      <c r="OAW42" s="174"/>
      <c r="OAX42" s="174"/>
      <c r="OAY42" s="174"/>
      <c r="OAZ42" s="174"/>
      <c r="OBA42" s="174"/>
      <c r="OBB42" s="174"/>
      <c r="OBC42" s="174"/>
      <c r="OBD42" s="174"/>
      <c r="OBE42" s="174"/>
      <c r="OBF42" s="174"/>
      <c r="OBG42" s="174"/>
      <c r="OBH42" s="174"/>
      <c r="OBI42" s="174"/>
      <c r="OBJ42" s="174"/>
      <c r="OBK42" s="174"/>
      <c r="OBL42" s="174"/>
      <c r="OBM42" s="174"/>
      <c r="OBN42" s="174"/>
      <c r="OBO42" s="174"/>
      <c r="OBP42" s="174"/>
      <c r="OBQ42" s="174"/>
      <c r="OBR42" s="174"/>
      <c r="OBS42" s="174"/>
      <c r="OBT42" s="174"/>
      <c r="OBU42" s="174"/>
      <c r="OBV42" s="174"/>
      <c r="OBW42" s="174"/>
      <c r="OBX42" s="174"/>
      <c r="OBY42" s="174"/>
      <c r="OBZ42" s="174"/>
      <c r="OCA42" s="174"/>
      <c r="OCB42" s="174"/>
      <c r="OCC42" s="174"/>
      <c r="OCD42" s="174"/>
      <c r="OCE42" s="174"/>
      <c r="OCF42" s="174"/>
      <c r="OCG42" s="174"/>
      <c r="OCH42" s="174"/>
      <c r="OCI42" s="174"/>
      <c r="OCJ42" s="174"/>
      <c r="OCK42" s="174"/>
      <c r="OCL42" s="174"/>
      <c r="OCM42" s="174"/>
      <c r="OCN42" s="174"/>
      <c r="OCO42" s="174"/>
      <c r="OCP42" s="174"/>
      <c r="OCQ42" s="174"/>
      <c r="OCR42" s="174"/>
      <c r="OCS42" s="174"/>
      <c r="OCT42" s="174"/>
      <c r="OCU42" s="174"/>
      <c r="OCV42" s="174"/>
      <c r="OCW42" s="174"/>
      <c r="OCX42" s="174"/>
      <c r="OCY42" s="174"/>
      <c r="OCZ42" s="174"/>
      <c r="ODA42" s="174"/>
      <c r="ODB42" s="174"/>
      <c r="ODC42" s="174"/>
      <c r="ODD42" s="174"/>
      <c r="ODE42" s="174"/>
      <c r="ODF42" s="174"/>
      <c r="ODG42" s="174"/>
      <c r="ODH42" s="174"/>
      <c r="ODI42" s="174"/>
      <c r="ODJ42" s="174"/>
      <c r="ODK42" s="174"/>
      <c r="ODL42" s="174"/>
      <c r="ODM42" s="174"/>
      <c r="ODN42" s="174"/>
      <c r="ODO42" s="174"/>
      <c r="ODP42" s="174"/>
      <c r="ODQ42" s="174"/>
      <c r="ODR42" s="174"/>
      <c r="ODS42" s="174"/>
      <c r="ODT42" s="174"/>
      <c r="ODU42" s="174"/>
      <c r="ODV42" s="174"/>
      <c r="ODW42" s="174"/>
      <c r="ODX42" s="174"/>
      <c r="ODY42" s="174"/>
      <c r="ODZ42" s="174"/>
      <c r="OEA42" s="174"/>
      <c r="OEB42" s="174"/>
      <c r="OEC42" s="174"/>
      <c r="OED42" s="174"/>
      <c r="OEE42" s="174"/>
      <c r="OEF42" s="174"/>
      <c r="OEG42" s="174"/>
      <c r="OEH42" s="174"/>
      <c r="OEI42" s="174"/>
      <c r="OEJ42" s="174"/>
      <c r="OEK42" s="174"/>
      <c r="OEL42" s="174"/>
      <c r="OEM42" s="174"/>
      <c r="OEN42" s="174"/>
      <c r="OEO42" s="174"/>
      <c r="OEP42" s="174"/>
      <c r="OEQ42" s="174"/>
      <c r="OER42" s="174"/>
      <c r="OES42" s="174"/>
      <c r="OET42" s="174"/>
      <c r="OEU42" s="174"/>
      <c r="OEV42" s="174"/>
      <c r="OEW42" s="174"/>
      <c r="OEX42" s="174"/>
      <c r="OEY42" s="174"/>
      <c r="OEZ42" s="174"/>
      <c r="OFA42" s="174"/>
      <c r="OFB42" s="174"/>
      <c r="OFC42" s="174"/>
      <c r="OFD42" s="174"/>
      <c r="OFE42" s="174"/>
      <c r="OFF42" s="174"/>
      <c r="OFG42" s="174"/>
      <c r="OFH42" s="174"/>
      <c r="OFI42" s="174"/>
      <c r="OFJ42" s="174"/>
      <c r="OFK42" s="174"/>
      <c r="OFL42" s="174"/>
      <c r="OFM42" s="174"/>
      <c r="OFN42" s="174"/>
      <c r="OFO42" s="174"/>
      <c r="OFP42" s="174"/>
      <c r="OFQ42" s="174"/>
      <c r="OFR42" s="174"/>
      <c r="OFS42" s="174"/>
      <c r="OFT42" s="174"/>
      <c r="OFU42" s="174"/>
      <c r="OFV42" s="174"/>
      <c r="OFW42" s="174"/>
      <c r="OFX42" s="174"/>
      <c r="OFY42" s="174"/>
      <c r="OFZ42" s="174"/>
      <c r="OGA42" s="174"/>
      <c r="OGB42" s="174"/>
      <c r="OGC42" s="174"/>
      <c r="OGD42" s="174"/>
      <c r="OGE42" s="174"/>
      <c r="OGF42" s="174"/>
      <c r="OGG42" s="174"/>
      <c r="OGH42" s="174"/>
      <c r="OGI42" s="174"/>
      <c r="OGJ42" s="174"/>
      <c r="OGK42" s="174"/>
      <c r="OGL42" s="174"/>
      <c r="OGM42" s="174"/>
      <c r="OGN42" s="174"/>
      <c r="OGO42" s="174"/>
      <c r="OGP42" s="174"/>
      <c r="OGQ42" s="174"/>
      <c r="OGR42" s="174"/>
      <c r="OGS42" s="174"/>
      <c r="OGT42" s="174"/>
      <c r="OGU42" s="174"/>
      <c r="OGV42" s="174"/>
      <c r="OGW42" s="174"/>
      <c r="OGX42" s="174"/>
      <c r="OGY42" s="174"/>
      <c r="OGZ42" s="174"/>
      <c r="OHA42" s="174"/>
      <c r="OHB42" s="174"/>
      <c r="OHC42" s="174"/>
      <c r="OHD42" s="174"/>
      <c r="OHE42" s="174"/>
      <c r="OHF42" s="174"/>
      <c r="OHG42" s="174"/>
      <c r="OHH42" s="174"/>
      <c r="OHI42" s="174"/>
      <c r="OHJ42" s="174"/>
      <c r="OHK42" s="174"/>
      <c r="OHL42" s="174"/>
      <c r="OHM42" s="174"/>
      <c r="OHN42" s="174"/>
      <c r="OHO42" s="174"/>
      <c r="OHP42" s="174"/>
      <c r="OHQ42" s="174"/>
      <c r="OHR42" s="174"/>
      <c r="OHS42" s="174"/>
      <c r="OHT42" s="174"/>
      <c r="OHU42" s="174"/>
      <c r="OHV42" s="174"/>
      <c r="OHW42" s="174"/>
      <c r="OHX42" s="174"/>
      <c r="OHY42" s="174"/>
      <c r="OHZ42" s="174"/>
      <c r="OIA42" s="174"/>
      <c r="OIB42" s="174"/>
      <c r="OIC42" s="174"/>
      <c r="OID42" s="174"/>
      <c r="OIE42" s="174"/>
      <c r="OIF42" s="174"/>
      <c r="OIG42" s="174"/>
      <c r="OIH42" s="174"/>
      <c r="OII42" s="174"/>
      <c r="OIJ42" s="174"/>
      <c r="OIK42" s="174"/>
      <c r="OIL42" s="174"/>
      <c r="OIM42" s="174"/>
      <c r="OIN42" s="174"/>
      <c r="OIO42" s="174"/>
      <c r="OIP42" s="174"/>
      <c r="OIQ42" s="174"/>
      <c r="OIR42" s="174"/>
      <c r="OIS42" s="174"/>
      <c r="OIT42" s="174"/>
      <c r="OIU42" s="174"/>
      <c r="OIV42" s="174"/>
      <c r="OIW42" s="174"/>
      <c r="OIX42" s="174"/>
      <c r="OIY42" s="174"/>
      <c r="OIZ42" s="174"/>
      <c r="OJA42" s="174"/>
      <c r="OJB42" s="174"/>
      <c r="OJC42" s="174"/>
      <c r="OJD42" s="174"/>
      <c r="OJE42" s="174"/>
      <c r="OJF42" s="174"/>
      <c r="OJG42" s="174"/>
      <c r="OJH42" s="174"/>
      <c r="OJI42" s="174"/>
      <c r="OJJ42" s="174"/>
      <c r="OJK42" s="174"/>
      <c r="OJL42" s="174"/>
      <c r="OJM42" s="174"/>
      <c r="OJN42" s="174"/>
      <c r="OJO42" s="174"/>
      <c r="OJP42" s="174"/>
      <c r="OJQ42" s="174"/>
      <c r="OJR42" s="174"/>
      <c r="OJS42" s="174"/>
      <c r="OJT42" s="174"/>
      <c r="OJU42" s="174"/>
      <c r="OJV42" s="174"/>
      <c r="OJW42" s="174"/>
      <c r="OJX42" s="174"/>
      <c r="OJY42" s="174"/>
      <c r="OJZ42" s="174"/>
      <c r="OKA42" s="174"/>
      <c r="OKB42" s="174"/>
      <c r="OKC42" s="174"/>
      <c r="OKD42" s="174"/>
      <c r="OKE42" s="174"/>
      <c r="OKF42" s="174"/>
      <c r="OKG42" s="174"/>
      <c r="OKH42" s="174"/>
      <c r="OKI42" s="174"/>
      <c r="OKJ42" s="174"/>
      <c r="OKK42" s="174"/>
      <c r="OKL42" s="174"/>
      <c r="OKM42" s="174"/>
      <c r="OKN42" s="174"/>
      <c r="OKO42" s="174"/>
      <c r="OKP42" s="174"/>
      <c r="OKQ42" s="174"/>
      <c r="OKR42" s="174"/>
      <c r="OKS42" s="174"/>
      <c r="OKT42" s="174"/>
      <c r="OKU42" s="174"/>
      <c r="OKV42" s="174"/>
      <c r="OKW42" s="174"/>
      <c r="OKX42" s="174"/>
      <c r="OKY42" s="174"/>
      <c r="OKZ42" s="174"/>
      <c r="OLA42" s="174"/>
      <c r="OLB42" s="174"/>
      <c r="OLC42" s="174"/>
      <c r="OLD42" s="174"/>
      <c r="OLE42" s="174"/>
      <c r="OLF42" s="174"/>
      <c r="OLG42" s="174"/>
      <c r="OLH42" s="174"/>
      <c r="OLI42" s="174"/>
      <c r="OLJ42" s="174"/>
      <c r="OLK42" s="174"/>
      <c r="OLL42" s="174"/>
      <c r="OLM42" s="174"/>
      <c r="OLN42" s="174"/>
      <c r="OLO42" s="174"/>
      <c r="OLP42" s="174"/>
      <c r="OLQ42" s="174"/>
      <c r="OLR42" s="174"/>
      <c r="OLS42" s="174"/>
      <c r="OLT42" s="174"/>
      <c r="OLU42" s="174"/>
      <c r="OLV42" s="174"/>
      <c r="OLW42" s="174"/>
      <c r="OLX42" s="174"/>
      <c r="OLY42" s="174"/>
      <c r="OLZ42" s="174"/>
      <c r="OMA42" s="174"/>
      <c r="OMB42" s="174"/>
      <c r="OMC42" s="174"/>
      <c r="OMD42" s="174"/>
      <c r="OME42" s="174"/>
      <c r="OMF42" s="174"/>
      <c r="OMG42" s="174"/>
      <c r="OMH42" s="174"/>
      <c r="OMI42" s="174"/>
      <c r="OMJ42" s="174"/>
      <c r="OMK42" s="174"/>
      <c r="OML42" s="174"/>
      <c r="OMM42" s="174"/>
      <c r="OMN42" s="174"/>
      <c r="OMO42" s="174"/>
      <c r="OMP42" s="174"/>
      <c r="OMQ42" s="174"/>
      <c r="OMR42" s="174"/>
      <c r="OMS42" s="174"/>
      <c r="OMT42" s="174"/>
      <c r="OMU42" s="174"/>
      <c r="OMV42" s="174"/>
      <c r="OMW42" s="174"/>
      <c r="OMX42" s="174"/>
      <c r="OMY42" s="174"/>
      <c r="OMZ42" s="174"/>
      <c r="ONA42" s="174"/>
      <c r="ONB42" s="174"/>
      <c r="ONC42" s="174"/>
      <c r="OND42" s="174"/>
      <c r="ONE42" s="174"/>
      <c r="ONF42" s="174"/>
      <c r="ONG42" s="174"/>
      <c r="ONH42" s="174"/>
      <c r="ONI42" s="174"/>
      <c r="ONJ42" s="174"/>
      <c r="ONK42" s="174"/>
      <c r="ONL42" s="174"/>
      <c r="ONM42" s="174"/>
      <c r="ONN42" s="174"/>
      <c r="ONO42" s="174"/>
      <c r="ONP42" s="174"/>
      <c r="ONQ42" s="174"/>
      <c r="ONR42" s="174"/>
      <c r="ONS42" s="174"/>
      <c r="ONT42" s="174"/>
      <c r="ONU42" s="174"/>
      <c r="ONV42" s="174"/>
      <c r="ONW42" s="174"/>
      <c r="ONX42" s="174"/>
      <c r="ONY42" s="174"/>
      <c r="ONZ42" s="174"/>
      <c r="OOA42" s="174"/>
      <c r="OOB42" s="174"/>
      <c r="OOC42" s="174"/>
      <c r="OOD42" s="174"/>
      <c r="OOE42" s="174"/>
      <c r="OOF42" s="174"/>
      <c r="OOG42" s="174"/>
      <c r="OOH42" s="174"/>
      <c r="OOI42" s="174"/>
      <c r="OOJ42" s="174"/>
      <c r="OOK42" s="174"/>
      <c r="OOL42" s="174"/>
      <c r="OOM42" s="174"/>
      <c r="OON42" s="174"/>
      <c r="OOO42" s="174"/>
      <c r="OOP42" s="174"/>
      <c r="OOQ42" s="174"/>
      <c r="OOR42" s="174"/>
      <c r="OOS42" s="174"/>
      <c r="OOT42" s="174"/>
      <c r="OOU42" s="174"/>
      <c r="OOV42" s="174"/>
      <c r="OOW42" s="174"/>
      <c r="OOX42" s="174"/>
      <c r="OOY42" s="174"/>
      <c r="OOZ42" s="174"/>
      <c r="OPA42" s="174"/>
      <c r="OPB42" s="174"/>
      <c r="OPC42" s="174"/>
      <c r="OPD42" s="174"/>
      <c r="OPE42" s="174"/>
      <c r="OPF42" s="174"/>
      <c r="OPG42" s="174"/>
      <c r="OPH42" s="174"/>
      <c r="OPI42" s="174"/>
      <c r="OPJ42" s="174"/>
      <c r="OPK42" s="174"/>
      <c r="OPL42" s="174"/>
      <c r="OPM42" s="174"/>
      <c r="OPN42" s="174"/>
      <c r="OPO42" s="174"/>
      <c r="OPP42" s="174"/>
      <c r="OPQ42" s="174"/>
      <c r="OPR42" s="174"/>
      <c r="OPS42" s="174"/>
      <c r="OPT42" s="174"/>
      <c r="OPU42" s="174"/>
      <c r="OPV42" s="174"/>
      <c r="OPW42" s="174"/>
      <c r="OPX42" s="174"/>
      <c r="OPY42" s="174"/>
      <c r="OPZ42" s="174"/>
      <c r="OQA42" s="174"/>
      <c r="OQB42" s="174"/>
      <c r="OQC42" s="174"/>
      <c r="OQD42" s="174"/>
      <c r="OQE42" s="174"/>
      <c r="OQF42" s="174"/>
      <c r="OQG42" s="174"/>
      <c r="OQH42" s="174"/>
      <c r="OQI42" s="174"/>
      <c r="OQJ42" s="174"/>
      <c r="OQK42" s="174"/>
      <c r="OQL42" s="174"/>
      <c r="OQM42" s="174"/>
      <c r="OQN42" s="174"/>
      <c r="OQO42" s="174"/>
      <c r="OQP42" s="174"/>
      <c r="OQQ42" s="174"/>
      <c r="OQR42" s="174"/>
      <c r="OQS42" s="174"/>
      <c r="OQT42" s="174"/>
      <c r="OQU42" s="174"/>
      <c r="OQV42" s="174"/>
      <c r="OQW42" s="174"/>
      <c r="OQX42" s="174"/>
      <c r="OQY42" s="174"/>
      <c r="OQZ42" s="174"/>
      <c r="ORA42" s="174"/>
      <c r="ORB42" s="174"/>
      <c r="ORC42" s="174"/>
      <c r="ORD42" s="174"/>
      <c r="ORE42" s="174"/>
      <c r="ORF42" s="174"/>
      <c r="ORG42" s="174"/>
      <c r="ORH42" s="174"/>
      <c r="ORI42" s="174"/>
      <c r="ORJ42" s="174"/>
      <c r="ORK42" s="174"/>
      <c r="ORL42" s="174"/>
      <c r="ORM42" s="174"/>
      <c r="ORN42" s="174"/>
      <c r="ORO42" s="174"/>
      <c r="ORP42" s="174"/>
      <c r="ORQ42" s="174"/>
      <c r="ORR42" s="174"/>
      <c r="ORS42" s="174"/>
      <c r="ORT42" s="174"/>
      <c r="ORU42" s="174"/>
      <c r="ORV42" s="174"/>
      <c r="ORW42" s="174"/>
      <c r="ORX42" s="174"/>
      <c r="ORY42" s="174"/>
      <c r="ORZ42" s="174"/>
      <c r="OSA42" s="174"/>
      <c r="OSB42" s="174"/>
      <c r="OSC42" s="174"/>
      <c r="OSD42" s="174"/>
      <c r="OSE42" s="174"/>
      <c r="OSF42" s="174"/>
      <c r="OSG42" s="174"/>
      <c r="OSH42" s="174"/>
      <c r="OSI42" s="174"/>
      <c r="OSJ42" s="174"/>
      <c r="OSK42" s="174"/>
      <c r="OSL42" s="174"/>
      <c r="OSM42" s="174"/>
      <c r="OSN42" s="174"/>
      <c r="OSO42" s="174"/>
      <c r="OSP42" s="174"/>
      <c r="OSQ42" s="174"/>
      <c r="OSR42" s="174"/>
      <c r="OSS42" s="174"/>
      <c r="OST42" s="174"/>
      <c r="OSU42" s="174"/>
      <c r="OSV42" s="174"/>
      <c r="OSW42" s="174"/>
      <c r="OSX42" s="174"/>
      <c r="OSY42" s="174"/>
      <c r="OSZ42" s="174"/>
      <c r="OTA42" s="174"/>
      <c r="OTB42" s="174"/>
      <c r="OTC42" s="174"/>
      <c r="OTD42" s="174"/>
      <c r="OTE42" s="174"/>
      <c r="OTF42" s="174"/>
      <c r="OTG42" s="174"/>
      <c r="OTH42" s="174"/>
      <c r="OTI42" s="174"/>
      <c r="OTJ42" s="174"/>
      <c r="OTK42" s="174"/>
      <c r="OTL42" s="174"/>
      <c r="OTM42" s="174"/>
      <c r="OTN42" s="174"/>
      <c r="OTO42" s="174"/>
      <c r="OTP42" s="174"/>
      <c r="OTQ42" s="174"/>
      <c r="OTR42" s="174"/>
      <c r="OTS42" s="174"/>
      <c r="OTT42" s="174"/>
      <c r="OTU42" s="174"/>
      <c r="OTV42" s="174"/>
      <c r="OTW42" s="174"/>
      <c r="OTX42" s="174"/>
      <c r="OTY42" s="174"/>
      <c r="OTZ42" s="174"/>
      <c r="OUA42" s="174"/>
      <c r="OUB42" s="174"/>
      <c r="OUC42" s="174"/>
      <c r="OUD42" s="174"/>
      <c r="OUE42" s="174"/>
      <c r="OUF42" s="174"/>
      <c r="OUG42" s="174"/>
      <c r="OUH42" s="174"/>
      <c r="OUI42" s="174"/>
      <c r="OUJ42" s="174"/>
      <c r="OUK42" s="174"/>
      <c r="OUL42" s="174"/>
      <c r="OUM42" s="174"/>
      <c r="OUN42" s="174"/>
      <c r="OUO42" s="174"/>
      <c r="OUP42" s="174"/>
      <c r="OUQ42" s="174"/>
      <c r="OUR42" s="174"/>
      <c r="OUS42" s="174"/>
      <c r="OUT42" s="174"/>
      <c r="OUU42" s="174"/>
      <c r="OUV42" s="174"/>
      <c r="OUW42" s="174"/>
      <c r="OUX42" s="174"/>
      <c r="OUY42" s="174"/>
      <c r="OUZ42" s="174"/>
      <c r="OVA42" s="174"/>
      <c r="OVB42" s="174"/>
      <c r="OVC42" s="174"/>
      <c r="OVD42" s="174"/>
      <c r="OVE42" s="174"/>
      <c r="OVF42" s="174"/>
      <c r="OVG42" s="174"/>
      <c r="OVH42" s="174"/>
      <c r="OVI42" s="174"/>
      <c r="OVJ42" s="174"/>
      <c r="OVK42" s="174"/>
      <c r="OVL42" s="174"/>
      <c r="OVM42" s="174"/>
      <c r="OVN42" s="174"/>
      <c r="OVO42" s="174"/>
      <c r="OVP42" s="174"/>
      <c r="OVQ42" s="174"/>
      <c r="OVR42" s="174"/>
      <c r="OVS42" s="174"/>
      <c r="OVT42" s="174"/>
      <c r="OVU42" s="174"/>
      <c r="OVV42" s="174"/>
      <c r="OVW42" s="174"/>
      <c r="OVX42" s="174"/>
      <c r="OVY42" s="174"/>
      <c r="OVZ42" s="174"/>
      <c r="OWA42" s="174"/>
      <c r="OWB42" s="174"/>
      <c r="OWC42" s="174"/>
      <c r="OWD42" s="174"/>
      <c r="OWE42" s="174"/>
      <c r="OWF42" s="174"/>
      <c r="OWG42" s="174"/>
      <c r="OWH42" s="174"/>
      <c r="OWI42" s="174"/>
      <c r="OWJ42" s="174"/>
      <c r="OWK42" s="174"/>
      <c r="OWL42" s="174"/>
      <c r="OWM42" s="174"/>
      <c r="OWN42" s="174"/>
      <c r="OWO42" s="174"/>
      <c r="OWP42" s="174"/>
      <c r="OWQ42" s="174"/>
      <c r="OWR42" s="174"/>
      <c r="OWS42" s="174"/>
      <c r="OWT42" s="174"/>
      <c r="OWU42" s="174"/>
      <c r="OWV42" s="174"/>
      <c r="OWW42" s="174"/>
      <c r="OWX42" s="174"/>
      <c r="OWY42" s="174"/>
      <c r="OWZ42" s="174"/>
      <c r="OXA42" s="174"/>
      <c r="OXB42" s="174"/>
      <c r="OXC42" s="174"/>
      <c r="OXD42" s="174"/>
      <c r="OXE42" s="174"/>
      <c r="OXF42" s="174"/>
      <c r="OXG42" s="174"/>
      <c r="OXH42" s="174"/>
      <c r="OXI42" s="174"/>
      <c r="OXJ42" s="174"/>
      <c r="OXK42" s="174"/>
      <c r="OXL42" s="174"/>
      <c r="OXM42" s="174"/>
      <c r="OXN42" s="174"/>
      <c r="OXO42" s="174"/>
      <c r="OXP42" s="174"/>
      <c r="OXQ42" s="174"/>
      <c r="OXR42" s="174"/>
      <c r="OXS42" s="174"/>
      <c r="OXT42" s="174"/>
      <c r="OXU42" s="174"/>
      <c r="OXV42" s="174"/>
      <c r="OXW42" s="174"/>
      <c r="OXX42" s="174"/>
      <c r="OXY42" s="174"/>
      <c r="OXZ42" s="174"/>
      <c r="OYA42" s="174"/>
      <c r="OYB42" s="174"/>
      <c r="OYC42" s="174"/>
      <c r="OYD42" s="174"/>
      <c r="OYE42" s="174"/>
      <c r="OYF42" s="174"/>
      <c r="OYG42" s="174"/>
      <c r="OYH42" s="174"/>
      <c r="OYI42" s="174"/>
      <c r="OYJ42" s="174"/>
      <c r="OYK42" s="174"/>
      <c r="OYL42" s="174"/>
      <c r="OYM42" s="174"/>
      <c r="OYN42" s="174"/>
      <c r="OYO42" s="174"/>
      <c r="OYP42" s="174"/>
      <c r="OYQ42" s="174"/>
      <c r="OYR42" s="174"/>
      <c r="OYS42" s="174"/>
      <c r="OYT42" s="174"/>
      <c r="OYU42" s="174"/>
      <c r="OYV42" s="174"/>
      <c r="OYW42" s="174"/>
      <c r="OYX42" s="174"/>
      <c r="OYY42" s="174"/>
      <c r="OYZ42" s="174"/>
      <c r="OZA42" s="174"/>
      <c r="OZB42" s="174"/>
      <c r="OZC42" s="174"/>
      <c r="OZD42" s="174"/>
      <c r="OZE42" s="174"/>
      <c r="OZF42" s="174"/>
      <c r="OZG42" s="174"/>
      <c r="OZH42" s="174"/>
      <c r="OZI42" s="174"/>
      <c r="OZJ42" s="174"/>
      <c r="OZK42" s="174"/>
      <c r="OZL42" s="174"/>
      <c r="OZM42" s="174"/>
      <c r="OZN42" s="174"/>
      <c r="OZO42" s="174"/>
      <c r="OZP42" s="174"/>
      <c r="OZQ42" s="174"/>
      <c r="OZR42" s="174"/>
      <c r="OZS42" s="174"/>
      <c r="OZT42" s="174"/>
      <c r="OZU42" s="174"/>
      <c r="OZV42" s="174"/>
      <c r="OZW42" s="174"/>
      <c r="OZX42" s="174"/>
      <c r="OZY42" s="174"/>
      <c r="OZZ42" s="174"/>
      <c r="PAA42" s="174"/>
      <c r="PAB42" s="174"/>
      <c r="PAC42" s="174"/>
      <c r="PAD42" s="174"/>
      <c r="PAE42" s="174"/>
      <c r="PAF42" s="174"/>
      <c r="PAG42" s="174"/>
      <c r="PAH42" s="174"/>
      <c r="PAI42" s="174"/>
      <c r="PAJ42" s="174"/>
      <c r="PAK42" s="174"/>
      <c r="PAL42" s="174"/>
      <c r="PAM42" s="174"/>
      <c r="PAN42" s="174"/>
      <c r="PAO42" s="174"/>
      <c r="PAP42" s="174"/>
      <c r="PAQ42" s="174"/>
      <c r="PAR42" s="174"/>
      <c r="PAS42" s="174"/>
      <c r="PAT42" s="174"/>
      <c r="PAU42" s="174"/>
      <c r="PAV42" s="174"/>
      <c r="PAW42" s="174"/>
      <c r="PAX42" s="174"/>
      <c r="PAY42" s="174"/>
      <c r="PAZ42" s="174"/>
      <c r="PBA42" s="174"/>
      <c r="PBB42" s="174"/>
      <c r="PBC42" s="174"/>
      <c r="PBD42" s="174"/>
      <c r="PBE42" s="174"/>
      <c r="PBF42" s="174"/>
      <c r="PBG42" s="174"/>
      <c r="PBH42" s="174"/>
      <c r="PBI42" s="174"/>
      <c r="PBJ42" s="174"/>
      <c r="PBK42" s="174"/>
      <c r="PBL42" s="174"/>
      <c r="PBM42" s="174"/>
      <c r="PBN42" s="174"/>
      <c r="PBO42" s="174"/>
      <c r="PBP42" s="174"/>
      <c r="PBQ42" s="174"/>
      <c r="PBR42" s="174"/>
      <c r="PBS42" s="174"/>
      <c r="PBT42" s="174"/>
      <c r="PBU42" s="174"/>
      <c r="PBV42" s="174"/>
      <c r="PBW42" s="174"/>
      <c r="PBX42" s="174"/>
      <c r="PBY42" s="174"/>
      <c r="PBZ42" s="174"/>
      <c r="PCA42" s="174"/>
      <c r="PCB42" s="174"/>
      <c r="PCC42" s="174"/>
      <c r="PCD42" s="174"/>
      <c r="PCE42" s="174"/>
      <c r="PCF42" s="174"/>
      <c r="PCG42" s="174"/>
      <c r="PCH42" s="174"/>
      <c r="PCI42" s="174"/>
      <c r="PCJ42" s="174"/>
      <c r="PCK42" s="174"/>
      <c r="PCL42" s="174"/>
      <c r="PCM42" s="174"/>
      <c r="PCN42" s="174"/>
      <c r="PCO42" s="174"/>
      <c r="PCP42" s="174"/>
      <c r="PCQ42" s="174"/>
      <c r="PCR42" s="174"/>
      <c r="PCS42" s="174"/>
      <c r="PCT42" s="174"/>
      <c r="PCU42" s="174"/>
      <c r="PCV42" s="174"/>
      <c r="PCW42" s="174"/>
      <c r="PCX42" s="174"/>
      <c r="PCY42" s="174"/>
      <c r="PCZ42" s="174"/>
      <c r="PDA42" s="174"/>
      <c r="PDB42" s="174"/>
      <c r="PDC42" s="174"/>
      <c r="PDD42" s="174"/>
      <c r="PDE42" s="174"/>
      <c r="PDF42" s="174"/>
      <c r="PDG42" s="174"/>
      <c r="PDH42" s="174"/>
      <c r="PDI42" s="174"/>
      <c r="PDJ42" s="174"/>
      <c r="PDK42" s="174"/>
      <c r="PDL42" s="174"/>
      <c r="PDM42" s="174"/>
      <c r="PDN42" s="174"/>
      <c r="PDO42" s="174"/>
      <c r="PDP42" s="174"/>
      <c r="PDQ42" s="174"/>
      <c r="PDR42" s="174"/>
      <c r="PDS42" s="174"/>
      <c r="PDT42" s="174"/>
      <c r="PDU42" s="174"/>
      <c r="PDV42" s="174"/>
      <c r="PDW42" s="174"/>
      <c r="PDX42" s="174"/>
      <c r="PDY42" s="174"/>
      <c r="PDZ42" s="174"/>
      <c r="PEA42" s="174"/>
      <c r="PEB42" s="174"/>
      <c r="PEC42" s="174"/>
      <c r="PED42" s="174"/>
      <c r="PEE42" s="174"/>
      <c r="PEF42" s="174"/>
      <c r="PEG42" s="174"/>
      <c r="PEH42" s="174"/>
      <c r="PEI42" s="174"/>
      <c r="PEJ42" s="174"/>
      <c r="PEK42" s="174"/>
      <c r="PEL42" s="174"/>
      <c r="PEM42" s="174"/>
      <c r="PEN42" s="174"/>
      <c r="PEO42" s="174"/>
      <c r="PEP42" s="174"/>
      <c r="PEQ42" s="174"/>
      <c r="PER42" s="174"/>
      <c r="PES42" s="174"/>
      <c r="PET42" s="174"/>
      <c r="PEU42" s="174"/>
      <c r="PEV42" s="174"/>
      <c r="PEW42" s="174"/>
      <c r="PEX42" s="174"/>
      <c r="PEY42" s="174"/>
      <c r="PEZ42" s="174"/>
      <c r="PFA42" s="174"/>
      <c r="PFB42" s="174"/>
      <c r="PFC42" s="174"/>
      <c r="PFD42" s="174"/>
      <c r="PFE42" s="174"/>
      <c r="PFF42" s="174"/>
      <c r="PFG42" s="174"/>
      <c r="PFH42" s="174"/>
      <c r="PFI42" s="174"/>
      <c r="PFJ42" s="174"/>
      <c r="PFK42" s="174"/>
      <c r="PFL42" s="174"/>
      <c r="PFM42" s="174"/>
      <c r="PFN42" s="174"/>
      <c r="PFO42" s="174"/>
      <c r="PFP42" s="174"/>
      <c r="PFQ42" s="174"/>
      <c r="PFR42" s="174"/>
      <c r="PFS42" s="174"/>
      <c r="PFT42" s="174"/>
      <c r="PFU42" s="174"/>
      <c r="PFV42" s="174"/>
      <c r="PFW42" s="174"/>
      <c r="PFX42" s="174"/>
      <c r="PFY42" s="174"/>
      <c r="PFZ42" s="174"/>
      <c r="PGA42" s="174"/>
      <c r="PGB42" s="174"/>
      <c r="PGC42" s="174"/>
      <c r="PGD42" s="174"/>
      <c r="PGE42" s="174"/>
      <c r="PGF42" s="174"/>
      <c r="PGG42" s="174"/>
      <c r="PGH42" s="174"/>
      <c r="PGI42" s="174"/>
      <c r="PGJ42" s="174"/>
      <c r="PGK42" s="174"/>
      <c r="PGL42" s="174"/>
      <c r="PGM42" s="174"/>
      <c r="PGN42" s="174"/>
      <c r="PGO42" s="174"/>
      <c r="PGP42" s="174"/>
      <c r="PGQ42" s="174"/>
      <c r="PGR42" s="174"/>
      <c r="PGS42" s="174"/>
      <c r="PGT42" s="174"/>
      <c r="PGU42" s="174"/>
      <c r="PGV42" s="174"/>
      <c r="PGW42" s="174"/>
      <c r="PGX42" s="174"/>
      <c r="PGY42" s="174"/>
      <c r="PGZ42" s="174"/>
      <c r="PHA42" s="174"/>
      <c r="PHB42" s="174"/>
      <c r="PHC42" s="174"/>
      <c r="PHD42" s="174"/>
      <c r="PHE42" s="174"/>
      <c r="PHF42" s="174"/>
      <c r="PHG42" s="174"/>
      <c r="PHH42" s="174"/>
      <c r="PHI42" s="174"/>
      <c r="PHJ42" s="174"/>
      <c r="PHK42" s="174"/>
      <c r="PHL42" s="174"/>
      <c r="PHM42" s="174"/>
      <c r="PHN42" s="174"/>
      <c r="PHO42" s="174"/>
      <c r="PHP42" s="174"/>
      <c r="PHQ42" s="174"/>
      <c r="PHR42" s="174"/>
      <c r="PHS42" s="174"/>
      <c r="PHT42" s="174"/>
      <c r="PHU42" s="174"/>
      <c r="PHV42" s="174"/>
      <c r="PHW42" s="174"/>
      <c r="PHX42" s="174"/>
      <c r="PHY42" s="174"/>
      <c r="PHZ42" s="174"/>
      <c r="PIA42" s="174"/>
      <c r="PIB42" s="174"/>
      <c r="PIC42" s="174"/>
      <c r="PID42" s="174"/>
      <c r="PIE42" s="174"/>
      <c r="PIF42" s="174"/>
      <c r="PIG42" s="174"/>
      <c r="PIH42" s="174"/>
      <c r="PII42" s="174"/>
      <c r="PIJ42" s="174"/>
      <c r="PIK42" s="174"/>
      <c r="PIL42" s="174"/>
      <c r="PIM42" s="174"/>
      <c r="PIN42" s="174"/>
      <c r="PIO42" s="174"/>
      <c r="PIP42" s="174"/>
      <c r="PIQ42" s="174"/>
      <c r="PIR42" s="174"/>
      <c r="PIS42" s="174"/>
      <c r="PIT42" s="174"/>
      <c r="PIU42" s="174"/>
      <c r="PIV42" s="174"/>
      <c r="PIW42" s="174"/>
      <c r="PIX42" s="174"/>
      <c r="PIY42" s="174"/>
      <c r="PIZ42" s="174"/>
      <c r="PJA42" s="174"/>
      <c r="PJB42" s="174"/>
      <c r="PJC42" s="174"/>
      <c r="PJD42" s="174"/>
      <c r="PJE42" s="174"/>
      <c r="PJF42" s="174"/>
      <c r="PJG42" s="174"/>
      <c r="PJH42" s="174"/>
      <c r="PJI42" s="174"/>
      <c r="PJJ42" s="174"/>
      <c r="PJK42" s="174"/>
      <c r="PJL42" s="174"/>
      <c r="PJM42" s="174"/>
      <c r="PJN42" s="174"/>
      <c r="PJO42" s="174"/>
      <c r="PJP42" s="174"/>
      <c r="PJQ42" s="174"/>
      <c r="PJR42" s="174"/>
      <c r="PJS42" s="174"/>
      <c r="PJT42" s="174"/>
      <c r="PJU42" s="174"/>
      <c r="PJV42" s="174"/>
      <c r="PJW42" s="174"/>
      <c r="PJX42" s="174"/>
      <c r="PJY42" s="174"/>
      <c r="PJZ42" s="174"/>
      <c r="PKA42" s="174"/>
      <c r="PKB42" s="174"/>
      <c r="PKC42" s="174"/>
      <c r="PKD42" s="174"/>
      <c r="PKE42" s="174"/>
      <c r="PKF42" s="174"/>
      <c r="PKG42" s="174"/>
      <c r="PKH42" s="174"/>
      <c r="PKI42" s="174"/>
      <c r="PKJ42" s="174"/>
      <c r="PKK42" s="174"/>
      <c r="PKL42" s="174"/>
      <c r="PKM42" s="174"/>
      <c r="PKN42" s="174"/>
      <c r="PKO42" s="174"/>
      <c r="PKP42" s="174"/>
      <c r="PKQ42" s="174"/>
      <c r="PKR42" s="174"/>
      <c r="PKS42" s="174"/>
      <c r="PKT42" s="174"/>
      <c r="PKU42" s="174"/>
      <c r="PKV42" s="174"/>
      <c r="PKW42" s="174"/>
      <c r="PKX42" s="174"/>
      <c r="PKY42" s="174"/>
      <c r="PKZ42" s="174"/>
      <c r="PLA42" s="174"/>
      <c r="PLB42" s="174"/>
      <c r="PLC42" s="174"/>
      <c r="PLD42" s="174"/>
      <c r="PLE42" s="174"/>
      <c r="PLF42" s="174"/>
      <c r="PLG42" s="174"/>
      <c r="PLH42" s="174"/>
      <c r="PLI42" s="174"/>
      <c r="PLJ42" s="174"/>
      <c r="PLK42" s="174"/>
      <c r="PLL42" s="174"/>
      <c r="PLM42" s="174"/>
      <c r="PLN42" s="174"/>
      <c r="PLO42" s="174"/>
      <c r="PLP42" s="174"/>
      <c r="PLQ42" s="174"/>
      <c r="PLR42" s="174"/>
      <c r="PLS42" s="174"/>
      <c r="PLT42" s="174"/>
      <c r="PLU42" s="174"/>
      <c r="PLV42" s="174"/>
      <c r="PLW42" s="174"/>
      <c r="PLX42" s="174"/>
      <c r="PLY42" s="174"/>
      <c r="PLZ42" s="174"/>
      <c r="PMA42" s="174"/>
      <c r="PMB42" s="174"/>
      <c r="PMC42" s="174"/>
      <c r="PMD42" s="174"/>
      <c r="PME42" s="174"/>
      <c r="PMF42" s="174"/>
      <c r="PMG42" s="174"/>
      <c r="PMH42" s="174"/>
      <c r="PMI42" s="174"/>
      <c r="PMJ42" s="174"/>
      <c r="PMK42" s="174"/>
      <c r="PML42" s="174"/>
      <c r="PMM42" s="174"/>
      <c r="PMN42" s="174"/>
      <c r="PMO42" s="174"/>
      <c r="PMP42" s="174"/>
      <c r="PMQ42" s="174"/>
      <c r="PMR42" s="174"/>
      <c r="PMS42" s="174"/>
      <c r="PMT42" s="174"/>
      <c r="PMU42" s="174"/>
      <c r="PMV42" s="174"/>
      <c r="PMW42" s="174"/>
      <c r="PMX42" s="174"/>
      <c r="PMY42" s="174"/>
      <c r="PMZ42" s="174"/>
      <c r="PNA42" s="174"/>
      <c r="PNB42" s="174"/>
      <c r="PNC42" s="174"/>
      <c r="PND42" s="174"/>
      <c r="PNE42" s="174"/>
      <c r="PNF42" s="174"/>
      <c r="PNG42" s="174"/>
      <c r="PNH42" s="174"/>
      <c r="PNI42" s="174"/>
      <c r="PNJ42" s="174"/>
      <c r="PNK42" s="174"/>
      <c r="PNL42" s="174"/>
      <c r="PNM42" s="174"/>
      <c r="PNN42" s="174"/>
      <c r="PNO42" s="174"/>
      <c r="PNP42" s="174"/>
      <c r="PNQ42" s="174"/>
      <c r="PNR42" s="174"/>
      <c r="PNS42" s="174"/>
      <c r="PNT42" s="174"/>
      <c r="PNU42" s="174"/>
      <c r="PNV42" s="174"/>
      <c r="PNW42" s="174"/>
      <c r="PNX42" s="174"/>
      <c r="PNY42" s="174"/>
      <c r="PNZ42" s="174"/>
      <c r="POA42" s="174"/>
      <c r="POB42" s="174"/>
      <c r="POC42" s="174"/>
      <c r="POD42" s="174"/>
      <c r="POE42" s="174"/>
      <c r="POF42" s="174"/>
      <c r="POG42" s="174"/>
      <c r="POH42" s="174"/>
      <c r="POI42" s="174"/>
      <c r="POJ42" s="174"/>
      <c r="POK42" s="174"/>
      <c r="POL42" s="174"/>
      <c r="POM42" s="174"/>
      <c r="PON42" s="174"/>
      <c r="POO42" s="174"/>
      <c r="POP42" s="174"/>
      <c r="POQ42" s="174"/>
      <c r="POR42" s="174"/>
      <c r="POS42" s="174"/>
      <c r="POT42" s="174"/>
      <c r="POU42" s="174"/>
      <c r="POV42" s="174"/>
      <c r="POW42" s="174"/>
      <c r="POX42" s="174"/>
      <c r="POY42" s="174"/>
      <c r="POZ42" s="174"/>
      <c r="PPA42" s="174"/>
      <c r="PPB42" s="174"/>
      <c r="PPC42" s="174"/>
      <c r="PPD42" s="174"/>
      <c r="PPE42" s="174"/>
      <c r="PPF42" s="174"/>
      <c r="PPG42" s="174"/>
      <c r="PPH42" s="174"/>
      <c r="PPI42" s="174"/>
      <c r="PPJ42" s="174"/>
      <c r="PPK42" s="174"/>
      <c r="PPL42" s="174"/>
      <c r="PPM42" s="174"/>
      <c r="PPN42" s="174"/>
      <c r="PPO42" s="174"/>
      <c r="PPP42" s="174"/>
      <c r="PPQ42" s="174"/>
      <c r="PPR42" s="174"/>
      <c r="PPS42" s="174"/>
      <c r="PPT42" s="174"/>
      <c r="PPU42" s="174"/>
      <c r="PPV42" s="174"/>
      <c r="PPW42" s="174"/>
      <c r="PPX42" s="174"/>
      <c r="PPY42" s="174"/>
      <c r="PPZ42" s="174"/>
      <c r="PQA42" s="174"/>
      <c r="PQB42" s="174"/>
      <c r="PQC42" s="174"/>
      <c r="PQD42" s="174"/>
      <c r="PQE42" s="174"/>
      <c r="PQF42" s="174"/>
      <c r="PQG42" s="174"/>
      <c r="PQH42" s="174"/>
      <c r="PQI42" s="174"/>
      <c r="PQJ42" s="174"/>
      <c r="PQK42" s="174"/>
      <c r="PQL42" s="174"/>
      <c r="PQM42" s="174"/>
      <c r="PQN42" s="174"/>
      <c r="PQO42" s="174"/>
      <c r="PQP42" s="174"/>
      <c r="PQQ42" s="174"/>
      <c r="PQR42" s="174"/>
      <c r="PQS42" s="174"/>
      <c r="PQT42" s="174"/>
      <c r="PQU42" s="174"/>
      <c r="PQV42" s="174"/>
      <c r="PQW42" s="174"/>
      <c r="PQX42" s="174"/>
      <c r="PQY42" s="174"/>
      <c r="PQZ42" s="174"/>
      <c r="PRA42" s="174"/>
      <c r="PRB42" s="174"/>
      <c r="PRC42" s="174"/>
      <c r="PRD42" s="174"/>
      <c r="PRE42" s="174"/>
      <c r="PRF42" s="174"/>
      <c r="PRG42" s="174"/>
      <c r="PRH42" s="174"/>
      <c r="PRI42" s="174"/>
      <c r="PRJ42" s="174"/>
      <c r="PRK42" s="174"/>
      <c r="PRL42" s="174"/>
      <c r="PRM42" s="174"/>
      <c r="PRN42" s="174"/>
      <c r="PRO42" s="174"/>
      <c r="PRP42" s="174"/>
      <c r="PRQ42" s="174"/>
      <c r="PRR42" s="174"/>
      <c r="PRS42" s="174"/>
      <c r="PRT42" s="174"/>
      <c r="PRU42" s="174"/>
      <c r="PRV42" s="174"/>
      <c r="PRW42" s="174"/>
      <c r="PRX42" s="174"/>
      <c r="PRY42" s="174"/>
      <c r="PRZ42" s="174"/>
      <c r="PSA42" s="174"/>
      <c r="PSB42" s="174"/>
      <c r="PSC42" s="174"/>
      <c r="PSD42" s="174"/>
      <c r="PSE42" s="174"/>
      <c r="PSF42" s="174"/>
      <c r="PSG42" s="174"/>
      <c r="PSH42" s="174"/>
      <c r="PSI42" s="174"/>
      <c r="PSJ42" s="174"/>
      <c r="PSK42" s="174"/>
      <c r="PSL42" s="174"/>
      <c r="PSM42" s="174"/>
      <c r="PSN42" s="174"/>
      <c r="PSO42" s="174"/>
      <c r="PSP42" s="174"/>
      <c r="PSQ42" s="174"/>
      <c r="PSR42" s="174"/>
      <c r="PSS42" s="174"/>
      <c r="PST42" s="174"/>
      <c r="PSU42" s="174"/>
      <c r="PSV42" s="174"/>
      <c r="PSW42" s="174"/>
      <c r="PSX42" s="174"/>
      <c r="PSY42" s="174"/>
      <c r="PSZ42" s="174"/>
      <c r="PTA42" s="174"/>
      <c r="PTB42" s="174"/>
      <c r="PTC42" s="174"/>
      <c r="PTD42" s="174"/>
      <c r="PTE42" s="174"/>
      <c r="PTF42" s="174"/>
      <c r="PTG42" s="174"/>
      <c r="PTH42" s="174"/>
      <c r="PTI42" s="174"/>
      <c r="PTJ42" s="174"/>
      <c r="PTK42" s="174"/>
      <c r="PTL42" s="174"/>
      <c r="PTM42" s="174"/>
      <c r="PTN42" s="174"/>
      <c r="PTO42" s="174"/>
      <c r="PTP42" s="174"/>
      <c r="PTQ42" s="174"/>
      <c r="PTR42" s="174"/>
      <c r="PTS42" s="174"/>
      <c r="PTT42" s="174"/>
      <c r="PTU42" s="174"/>
      <c r="PTV42" s="174"/>
      <c r="PTW42" s="174"/>
      <c r="PTX42" s="174"/>
      <c r="PTY42" s="174"/>
      <c r="PTZ42" s="174"/>
      <c r="PUA42" s="174"/>
      <c r="PUB42" s="174"/>
      <c r="PUC42" s="174"/>
      <c r="PUD42" s="174"/>
      <c r="PUE42" s="174"/>
      <c r="PUF42" s="174"/>
      <c r="PUG42" s="174"/>
      <c r="PUH42" s="174"/>
      <c r="PUI42" s="174"/>
      <c r="PUJ42" s="174"/>
      <c r="PUK42" s="174"/>
      <c r="PUL42" s="174"/>
      <c r="PUM42" s="174"/>
      <c r="PUN42" s="174"/>
      <c r="PUO42" s="174"/>
      <c r="PUP42" s="174"/>
      <c r="PUQ42" s="174"/>
      <c r="PUR42" s="174"/>
      <c r="PUS42" s="174"/>
      <c r="PUT42" s="174"/>
      <c r="PUU42" s="174"/>
      <c r="PUV42" s="174"/>
      <c r="PUW42" s="174"/>
      <c r="PUX42" s="174"/>
      <c r="PUY42" s="174"/>
      <c r="PUZ42" s="174"/>
      <c r="PVA42" s="174"/>
      <c r="PVB42" s="174"/>
      <c r="PVC42" s="174"/>
      <c r="PVD42" s="174"/>
      <c r="PVE42" s="174"/>
      <c r="PVF42" s="174"/>
      <c r="PVG42" s="174"/>
      <c r="PVH42" s="174"/>
      <c r="PVI42" s="174"/>
      <c r="PVJ42" s="174"/>
      <c r="PVK42" s="174"/>
      <c r="PVL42" s="174"/>
      <c r="PVM42" s="174"/>
      <c r="PVN42" s="174"/>
      <c r="PVO42" s="174"/>
      <c r="PVP42" s="174"/>
      <c r="PVQ42" s="174"/>
      <c r="PVR42" s="174"/>
      <c r="PVS42" s="174"/>
      <c r="PVT42" s="174"/>
      <c r="PVU42" s="174"/>
      <c r="PVV42" s="174"/>
      <c r="PVW42" s="174"/>
      <c r="PVX42" s="174"/>
      <c r="PVY42" s="174"/>
      <c r="PVZ42" s="174"/>
      <c r="PWA42" s="174"/>
      <c r="PWB42" s="174"/>
      <c r="PWC42" s="174"/>
      <c r="PWD42" s="174"/>
      <c r="PWE42" s="174"/>
      <c r="PWF42" s="174"/>
      <c r="PWG42" s="174"/>
      <c r="PWH42" s="174"/>
      <c r="PWI42" s="174"/>
      <c r="PWJ42" s="174"/>
      <c r="PWK42" s="174"/>
      <c r="PWL42" s="174"/>
      <c r="PWM42" s="174"/>
      <c r="PWN42" s="174"/>
      <c r="PWO42" s="174"/>
      <c r="PWP42" s="174"/>
      <c r="PWQ42" s="174"/>
      <c r="PWR42" s="174"/>
      <c r="PWS42" s="174"/>
      <c r="PWT42" s="174"/>
      <c r="PWU42" s="174"/>
      <c r="PWV42" s="174"/>
      <c r="PWW42" s="174"/>
      <c r="PWX42" s="174"/>
      <c r="PWY42" s="174"/>
      <c r="PWZ42" s="174"/>
      <c r="PXA42" s="174"/>
      <c r="PXB42" s="174"/>
      <c r="PXC42" s="174"/>
      <c r="PXD42" s="174"/>
      <c r="PXE42" s="174"/>
      <c r="PXF42" s="174"/>
      <c r="PXG42" s="174"/>
      <c r="PXH42" s="174"/>
      <c r="PXI42" s="174"/>
      <c r="PXJ42" s="174"/>
      <c r="PXK42" s="174"/>
      <c r="PXL42" s="174"/>
      <c r="PXM42" s="174"/>
      <c r="PXN42" s="174"/>
      <c r="PXO42" s="174"/>
      <c r="PXP42" s="174"/>
      <c r="PXQ42" s="174"/>
      <c r="PXR42" s="174"/>
      <c r="PXS42" s="174"/>
      <c r="PXT42" s="174"/>
      <c r="PXU42" s="174"/>
      <c r="PXV42" s="174"/>
      <c r="PXW42" s="174"/>
      <c r="PXX42" s="174"/>
      <c r="PXY42" s="174"/>
      <c r="PXZ42" s="174"/>
      <c r="PYA42" s="174"/>
      <c r="PYB42" s="174"/>
      <c r="PYC42" s="174"/>
      <c r="PYD42" s="174"/>
      <c r="PYE42" s="174"/>
      <c r="PYF42" s="174"/>
      <c r="PYG42" s="174"/>
      <c r="PYH42" s="174"/>
      <c r="PYI42" s="174"/>
      <c r="PYJ42" s="174"/>
      <c r="PYK42" s="174"/>
      <c r="PYL42" s="174"/>
      <c r="PYM42" s="174"/>
      <c r="PYN42" s="174"/>
      <c r="PYO42" s="174"/>
      <c r="PYP42" s="174"/>
      <c r="PYQ42" s="174"/>
      <c r="PYR42" s="174"/>
      <c r="PYS42" s="174"/>
      <c r="PYT42" s="174"/>
      <c r="PYU42" s="174"/>
      <c r="PYV42" s="174"/>
      <c r="PYW42" s="174"/>
      <c r="PYX42" s="174"/>
      <c r="PYY42" s="174"/>
      <c r="PYZ42" s="174"/>
      <c r="PZA42" s="174"/>
      <c r="PZB42" s="174"/>
      <c r="PZC42" s="174"/>
      <c r="PZD42" s="174"/>
      <c r="PZE42" s="174"/>
      <c r="PZF42" s="174"/>
      <c r="PZG42" s="174"/>
      <c r="PZH42" s="174"/>
      <c r="PZI42" s="174"/>
      <c r="PZJ42" s="174"/>
      <c r="PZK42" s="174"/>
      <c r="PZL42" s="174"/>
      <c r="PZM42" s="174"/>
      <c r="PZN42" s="174"/>
      <c r="PZO42" s="174"/>
      <c r="PZP42" s="174"/>
      <c r="PZQ42" s="174"/>
      <c r="PZR42" s="174"/>
      <c r="PZS42" s="174"/>
      <c r="PZT42" s="174"/>
      <c r="PZU42" s="174"/>
      <c r="PZV42" s="174"/>
      <c r="PZW42" s="174"/>
      <c r="PZX42" s="174"/>
      <c r="PZY42" s="174"/>
      <c r="PZZ42" s="174"/>
      <c r="QAA42" s="174"/>
      <c r="QAB42" s="174"/>
      <c r="QAC42" s="174"/>
      <c r="QAD42" s="174"/>
      <c r="QAE42" s="174"/>
      <c r="QAF42" s="174"/>
      <c r="QAG42" s="174"/>
      <c r="QAH42" s="174"/>
      <c r="QAI42" s="174"/>
      <c r="QAJ42" s="174"/>
      <c r="QAK42" s="174"/>
      <c r="QAL42" s="174"/>
      <c r="QAM42" s="174"/>
      <c r="QAN42" s="174"/>
      <c r="QAO42" s="174"/>
      <c r="QAP42" s="174"/>
      <c r="QAQ42" s="174"/>
      <c r="QAR42" s="174"/>
      <c r="QAS42" s="174"/>
      <c r="QAT42" s="174"/>
      <c r="QAU42" s="174"/>
      <c r="QAV42" s="174"/>
      <c r="QAW42" s="174"/>
      <c r="QAX42" s="174"/>
      <c r="QAY42" s="174"/>
      <c r="QAZ42" s="174"/>
      <c r="QBA42" s="174"/>
      <c r="QBB42" s="174"/>
      <c r="QBC42" s="174"/>
      <c r="QBD42" s="174"/>
      <c r="QBE42" s="174"/>
      <c r="QBF42" s="174"/>
      <c r="QBG42" s="174"/>
      <c r="QBH42" s="174"/>
      <c r="QBI42" s="174"/>
      <c r="QBJ42" s="174"/>
      <c r="QBK42" s="174"/>
      <c r="QBL42" s="174"/>
      <c r="QBM42" s="174"/>
      <c r="QBN42" s="174"/>
      <c r="QBO42" s="174"/>
      <c r="QBP42" s="174"/>
      <c r="QBQ42" s="174"/>
      <c r="QBR42" s="174"/>
      <c r="QBS42" s="174"/>
      <c r="QBT42" s="174"/>
      <c r="QBU42" s="174"/>
      <c r="QBV42" s="174"/>
      <c r="QBW42" s="174"/>
      <c r="QBX42" s="174"/>
      <c r="QBY42" s="174"/>
      <c r="QBZ42" s="174"/>
      <c r="QCA42" s="174"/>
      <c r="QCB42" s="174"/>
      <c r="QCC42" s="174"/>
      <c r="QCD42" s="174"/>
      <c r="QCE42" s="174"/>
      <c r="QCF42" s="174"/>
      <c r="QCG42" s="174"/>
      <c r="QCH42" s="174"/>
      <c r="QCI42" s="174"/>
      <c r="QCJ42" s="174"/>
      <c r="QCK42" s="174"/>
      <c r="QCL42" s="174"/>
      <c r="QCM42" s="174"/>
      <c r="QCN42" s="174"/>
      <c r="QCO42" s="174"/>
      <c r="QCP42" s="174"/>
      <c r="QCQ42" s="174"/>
      <c r="QCR42" s="174"/>
      <c r="QCS42" s="174"/>
      <c r="QCT42" s="174"/>
      <c r="QCU42" s="174"/>
      <c r="QCV42" s="174"/>
      <c r="QCW42" s="174"/>
      <c r="QCX42" s="174"/>
      <c r="QCY42" s="174"/>
      <c r="QCZ42" s="174"/>
      <c r="QDA42" s="174"/>
      <c r="QDB42" s="174"/>
      <c r="QDC42" s="174"/>
      <c r="QDD42" s="174"/>
      <c r="QDE42" s="174"/>
      <c r="QDF42" s="174"/>
      <c r="QDG42" s="174"/>
      <c r="QDH42" s="174"/>
      <c r="QDI42" s="174"/>
      <c r="QDJ42" s="174"/>
      <c r="QDK42" s="174"/>
      <c r="QDL42" s="174"/>
      <c r="QDM42" s="174"/>
      <c r="QDN42" s="174"/>
      <c r="QDO42" s="174"/>
      <c r="QDP42" s="174"/>
      <c r="QDQ42" s="174"/>
      <c r="QDR42" s="174"/>
      <c r="QDS42" s="174"/>
      <c r="QDT42" s="174"/>
      <c r="QDU42" s="174"/>
      <c r="QDV42" s="174"/>
      <c r="QDW42" s="174"/>
      <c r="QDX42" s="174"/>
      <c r="QDY42" s="174"/>
      <c r="QDZ42" s="174"/>
      <c r="QEA42" s="174"/>
      <c r="QEB42" s="174"/>
      <c r="QEC42" s="174"/>
      <c r="QED42" s="174"/>
      <c r="QEE42" s="174"/>
      <c r="QEF42" s="174"/>
      <c r="QEG42" s="174"/>
      <c r="QEH42" s="174"/>
      <c r="QEI42" s="174"/>
      <c r="QEJ42" s="174"/>
      <c r="QEK42" s="174"/>
      <c r="QEL42" s="174"/>
      <c r="QEM42" s="174"/>
      <c r="QEN42" s="174"/>
      <c r="QEO42" s="174"/>
      <c r="QEP42" s="174"/>
      <c r="QEQ42" s="174"/>
      <c r="QER42" s="174"/>
      <c r="QES42" s="174"/>
      <c r="QET42" s="174"/>
      <c r="QEU42" s="174"/>
      <c r="QEV42" s="174"/>
      <c r="QEW42" s="174"/>
      <c r="QEX42" s="174"/>
      <c r="QEY42" s="174"/>
      <c r="QEZ42" s="174"/>
      <c r="QFA42" s="174"/>
      <c r="QFB42" s="174"/>
      <c r="QFC42" s="174"/>
      <c r="QFD42" s="174"/>
      <c r="QFE42" s="174"/>
      <c r="QFF42" s="174"/>
      <c r="QFG42" s="174"/>
      <c r="QFH42" s="174"/>
      <c r="QFI42" s="174"/>
      <c r="QFJ42" s="174"/>
      <c r="QFK42" s="174"/>
      <c r="QFL42" s="174"/>
      <c r="QFM42" s="174"/>
      <c r="QFN42" s="174"/>
      <c r="QFO42" s="174"/>
      <c r="QFP42" s="174"/>
      <c r="QFQ42" s="174"/>
      <c r="QFR42" s="174"/>
      <c r="QFS42" s="174"/>
      <c r="QFT42" s="174"/>
      <c r="QFU42" s="174"/>
      <c r="QFV42" s="174"/>
      <c r="QFW42" s="174"/>
      <c r="QFX42" s="174"/>
      <c r="QFY42" s="174"/>
      <c r="QFZ42" s="174"/>
      <c r="QGA42" s="174"/>
      <c r="QGB42" s="174"/>
      <c r="QGC42" s="174"/>
      <c r="QGD42" s="174"/>
      <c r="QGE42" s="174"/>
      <c r="QGF42" s="174"/>
      <c r="QGG42" s="174"/>
      <c r="QGH42" s="174"/>
      <c r="QGI42" s="174"/>
      <c r="QGJ42" s="174"/>
      <c r="QGK42" s="174"/>
      <c r="QGL42" s="174"/>
      <c r="QGM42" s="174"/>
      <c r="QGN42" s="174"/>
      <c r="QGO42" s="174"/>
      <c r="QGP42" s="174"/>
      <c r="QGQ42" s="174"/>
      <c r="QGR42" s="174"/>
      <c r="QGS42" s="174"/>
      <c r="QGT42" s="174"/>
      <c r="QGU42" s="174"/>
      <c r="QGV42" s="174"/>
      <c r="QGW42" s="174"/>
      <c r="QGX42" s="174"/>
      <c r="QGY42" s="174"/>
      <c r="QGZ42" s="174"/>
      <c r="QHA42" s="174"/>
      <c r="QHB42" s="174"/>
      <c r="QHC42" s="174"/>
      <c r="QHD42" s="174"/>
      <c r="QHE42" s="174"/>
      <c r="QHF42" s="174"/>
      <c r="QHG42" s="174"/>
      <c r="QHH42" s="174"/>
      <c r="QHI42" s="174"/>
      <c r="QHJ42" s="174"/>
      <c r="QHK42" s="174"/>
      <c r="QHL42" s="174"/>
      <c r="QHM42" s="174"/>
      <c r="QHN42" s="174"/>
      <c r="QHO42" s="174"/>
      <c r="QHP42" s="174"/>
      <c r="QHQ42" s="174"/>
      <c r="QHR42" s="174"/>
      <c r="QHS42" s="174"/>
      <c r="QHT42" s="174"/>
      <c r="QHU42" s="174"/>
      <c r="QHV42" s="174"/>
      <c r="QHW42" s="174"/>
      <c r="QHX42" s="174"/>
      <c r="QHY42" s="174"/>
      <c r="QHZ42" s="174"/>
      <c r="QIA42" s="174"/>
      <c r="QIB42" s="174"/>
      <c r="QIC42" s="174"/>
      <c r="QID42" s="174"/>
      <c r="QIE42" s="174"/>
      <c r="QIF42" s="174"/>
      <c r="QIG42" s="174"/>
      <c r="QIH42" s="174"/>
      <c r="QII42" s="174"/>
      <c r="QIJ42" s="174"/>
      <c r="QIK42" s="174"/>
      <c r="QIL42" s="174"/>
      <c r="QIM42" s="174"/>
      <c r="QIN42" s="174"/>
      <c r="QIO42" s="174"/>
      <c r="QIP42" s="174"/>
      <c r="QIQ42" s="174"/>
      <c r="QIR42" s="174"/>
      <c r="QIS42" s="174"/>
      <c r="QIT42" s="174"/>
      <c r="QIU42" s="174"/>
      <c r="QIV42" s="174"/>
      <c r="QIW42" s="174"/>
      <c r="QIX42" s="174"/>
      <c r="QIY42" s="174"/>
      <c r="QIZ42" s="174"/>
      <c r="QJA42" s="174"/>
      <c r="QJB42" s="174"/>
      <c r="QJC42" s="174"/>
      <c r="QJD42" s="174"/>
      <c r="QJE42" s="174"/>
      <c r="QJF42" s="174"/>
      <c r="QJG42" s="174"/>
      <c r="QJH42" s="174"/>
      <c r="QJI42" s="174"/>
      <c r="QJJ42" s="174"/>
      <c r="QJK42" s="174"/>
      <c r="QJL42" s="174"/>
      <c r="QJM42" s="174"/>
      <c r="QJN42" s="174"/>
      <c r="QJO42" s="174"/>
      <c r="QJP42" s="174"/>
      <c r="QJQ42" s="174"/>
      <c r="QJR42" s="174"/>
      <c r="QJS42" s="174"/>
      <c r="QJT42" s="174"/>
      <c r="QJU42" s="174"/>
      <c r="QJV42" s="174"/>
      <c r="QJW42" s="174"/>
      <c r="QJX42" s="174"/>
      <c r="QJY42" s="174"/>
      <c r="QJZ42" s="174"/>
      <c r="QKA42" s="174"/>
      <c r="QKB42" s="174"/>
      <c r="QKC42" s="174"/>
      <c r="QKD42" s="174"/>
      <c r="QKE42" s="174"/>
      <c r="QKF42" s="174"/>
      <c r="QKG42" s="174"/>
      <c r="QKH42" s="174"/>
      <c r="QKI42" s="174"/>
      <c r="QKJ42" s="174"/>
      <c r="QKK42" s="174"/>
      <c r="QKL42" s="174"/>
      <c r="QKM42" s="174"/>
      <c r="QKN42" s="174"/>
      <c r="QKO42" s="174"/>
      <c r="QKP42" s="174"/>
      <c r="QKQ42" s="174"/>
      <c r="QKR42" s="174"/>
      <c r="QKS42" s="174"/>
      <c r="QKT42" s="174"/>
      <c r="QKU42" s="174"/>
      <c r="QKV42" s="174"/>
      <c r="QKW42" s="174"/>
      <c r="QKX42" s="174"/>
      <c r="QKY42" s="174"/>
      <c r="QKZ42" s="174"/>
      <c r="QLA42" s="174"/>
      <c r="QLB42" s="174"/>
      <c r="QLC42" s="174"/>
      <c r="QLD42" s="174"/>
      <c r="QLE42" s="174"/>
      <c r="QLF42" s="174"/>
      <c r="QLG42" s="174"/>
      <c r="QLH42" s="174"/>
      <c r="QLI42" s="174"/>
      <c r="QLJ42" s="174"/>
      <c r="QLK42" s="174"/>
      <c r="QLL42" s="174"/>
      <c r="QLM42" s="174"/>
      <c r="QLN42" s="174"/>
      <c r="QLO42" s="174"/>
      <c r="QLP42" s="174"/>
      <c r="QLQ42" s="174"/>
      <c r="QLR42" s="174"/>
      <c r="QLS42" s="174"/>
      <c r="QLT42" s="174"/>
      <c r="QLU42" s="174"/>
      <c r="QLV42" s="174"/>
      <c r="QLW42" s="174"/>
      <c r="QLX42" s="174"/>
      <c r="QLY42" s="174"/>
      <c r="QLZ42" s="174"/>
      <c r="QMA42" s="174"/>
      <c r="QMB42" s="174"/>
      <c r="QMC42" s="174"/>
      <c r="QMD42" s="174"/>
      <c r="QME42" s="174"/>
      <c r="QMF42" s="174"/>
      <c r="QMG42" s="174"/>
      <c r="QMH42" s="174"/>
      <c r="QMI42" s="174"/>
      <c r="QMJ42" s="174"/>
      <c r="QMK42" s="174"/>
      <c r="QML42" s="174"/>
      <c r="QMM42" s="174"/>
      <c r="QMN42" s="174"/>
      <c r="QMO42" s="174"/>
      <c r="QMP42" s="174"/>
      <c r="QMQ42" s="174"/>
      <c r="QMR42" s="174"/>
      <c r="QMS42" s="174"/>
      <c r="QMT42" s="174"/>
      <c r="QMU42" s="174"/>
      <c r="QMV42" s="174"/>
      <c r="QMW42" s="174"/>
      <c r="QMX42" s="174"/>
      <c r="QMY42" s="174"/>
      <c r="QMZ42" s="174"/>
      <c r="QNA42" s="174"/>
      <c r="QNB42" s="174"/>
      <c r="QNC42" s="174"/>
      <c r="QND42" s="174"/>
      <c r="QNE42" s="174"/>
      <c r="QNF42" s="174"/>
      <c r="QNG42" s="174"/>
      <c r="QNH42" s="174"/>
      <c r="QNI42" s="174"/>
      <c r="QNJ42" s="174"/>
      <c r="QNK42" s="174"/>
      <c r="QNL42" s="174"/>
      <c r="QNM42" s="174"/>
      <c r="QNN42" s="174"/>
      <c r="QNO42" s="174"/>
      <c r="QNP42" s="174"/>
      <c r="QNQ42" s="174"/>
      <c r="QNR42" s="174"/>
      <c r="QNS42" s="174"/>
      <c r="QNT42" s="174"/>
      <c r="QNU42" s="174"/>
      <c r="QNV42" s="174"/>
      <c r="QNW42" s="174"/>
      <c r="QNX42" s="174"/>
      <c r="QNY42" s="174"/>
      <c r="QNZ42" s="174"/>
      <c r="QOA42" s="174"/>
      <c r="QOB42" s="174"/>
      <c r="QOC42" s="174"/>
      <c r="QOD42" s="174"/>
      <c r="QOE42" s="174"/>
      <c r="QOF42" s="174"/>
      <c r="QOG42" s="174"/>
      <c r="QOH42" s="174"/>
      <c r="QOI42" s="174"/>
      <c r="QOJ42" s="174"/>
      <c r="QOK42" s="174"/>
      <c r="QOL42" s="174"/>
      <c r="QOM42" s="174"/>
      <c r="QON42" s="174"/>
      <c r="QOO42" s="174"/>
      <c r="QOP42" s="174"/>
      <c r="QOQ42" s="174"/>
      <c r="QOR42" s="174"/>
      <c r="QOS42" s="174"/>
      <c r="QOT42" s="174"/>
      <c r="QOU42" s="174"/>
      <c r="QOV42" s="174"/>
      <c r="QOW42" s="174"/>
      <c r="QOX42" s="174"/>
      <c r="QOY42" s="174"/>
      <c r="QOZ42" s="174"/>
      <c r="QPA42" s="174"/>
      <c r="QPB42" s="174"/>
      <c r="QPC42" s="174"/>
      <c r="QPD42" s="174"/>
      <c r="QPE42" s="174"/>
      <c r="QPF42" s="174"/>
      <c r="QPG42" s="174"/>
      <c r="QPH42" s="174"/>
      <c r="QPI42" s="174"/>
      <c r="QPJ42" s="174"/>
      <c r="QPK42" s="174"/>
      <c r="QPL42" s="174"/>
      <c r="QPM42" s="174"/>
      <c r="QPN42" s="174"/>
      <c r="QPO42" s="174"/>
      <c r="QPP42" s="174"/>
      <c r="QPQ42" s="174"/>
      <c r="QPR42" s="174"/>
      <c r="QPS42" s="174"/>
      <c r="QPT42" s="174"/>
      <c r="QPU42" s="174"/>
      <c r="QPV42" s="174"/>
      <c r="QPW42" s="174"/>
      <c r="QPX42" s="174"/>
      <c r="QPY42" s="174"/>
      <c r="QPZ42" s="174"/>
      <c r="QQA42" s="174"/>
      <c r="QQB42" s="174"/>
      <c r="QQC42" s="174"/>
      <c r="QQD42" s="174"/>
      <c r="QQE42" s="174"/>
      <c r="QQF42" s="174"/>
      <c r="QQG42" s="174"/>
      <c r="QQH42" s="174"/>
      <c r="QQI42" s="174"/>
      <c r="QQJ42" s="174"/>
      <c r="QQK42" s="174"/>
      <c r="QQL42" s="174"/>
      <c r="QQM42" s="174"/>
      <c r="QQN42" s="174"/>
      <c r="QQO42" s="174"/>
      <c r="QQP42" s="174"/>
      <c r="QQQ42" s="174"/>
      <c r="QQR42" s="174"/>
      <c r="QQS42" s="174"/>
      <c r="QQT42" s="174"/>
      <c r="QQU42" s="174"/>
      <c r="QQV42" s="174"/>
      <c r="QQW42" s="174"/>
      <c r="QQX42" s="174"/>
      <c r="QQY42" s="174"/>
      <c r="QQZ42" s="174"/>
      <c r="QRA42" s="174"/>
      <c r="QRB42" s="174"/>
      <c r="QRC42" s="174"/>
      <c r="QRD42" s="174"/>
      <c r="QRE42" s="174"/>
      <c r="QRF42" s="174"/>
      <c r="QRG42" s="174"/>
      <c r="QRH42" s="174"/>
      <c r="QRI42" s="174"/>
      <c r="QRJ42" s="174"/>
      <c r="QRK42" s="174"/>
      <c r="QRL42" s="174"/>
      <c r="QRM42" s="174"/>
      <c r="QRN42" s="174"/>
      <c r="QRO42" s="174"/>
      <c r="QRP42" s="174"/>
      <c r="QRQ42" s="174"/>
      <c r="QRR42" s="174"/>
      <c r="QRS42" s="174"/>
      <c r="QRT42" s="174"/>
      <c r="QRU42" s="174"/>
      <c r="QRV42" s="174"/>
      <c r="QRW42" s="174"/>
      <c r="QRX42" s="174"/>
      <c r="QRY42" s="174"/>
      <c r="QRZ42" s="174"/>
      <c r="QSA42" s="174"/>
      <c r="QSB42" s="174"/>
      <c r="QSC42" s="174"/>
      <c r="QSD42" s="174"/>
      <c r="QSE42" s="174"/>
      <c r="QSF42" s="174"/>
      <c r="QSG42" s="174"/>
      <c r="QSH42" s="174"/>
      <c r="QSI42" s="174"/>
      <c r="QSJ42" s="174"/>
      <c r="QSK42" s="174"/>
      <c r="QSL42" s="174"/>
      <c r="QSM42" s="174"/>
      <c r="QSN42" s="174"/>
      <c r="QSO42" s="174"/>
      <c r="QSP42" s="174"/>
      <c r="QSQ42" s="174"/>
      <c r="QSR42" s="174"/>
      <c r="QSS42" s="174"/>
      <c r="QST42" s="174"/>
      <c r="QSU42" s="174"/>
      <c r="QSV42" s="174"/>
      <c r="QSW42" s="174"/>
      <c r="QSX42" s="174"/>
      <c r="QSY42" s="174"/>
      <c r="QSZ42" s="174"/>
      <c r="QTA42" s="174"/>
      <c r="QTB42" s="174"/>
      <c r="QTC42" s="174"/>
      <c r="QTD42" s="174"/>
      <c r="QTE42" s="174"/>
      <c r="QTF42" s="174"/>
      <c r="QTG42" s="174"/>
      <c r="QTH42" s="174"/>
      <c r="QTI42" s="174"/>
      <c r="QTJ42" s="174"/>
      <c r="QTK42" s="174"/>
      <c r="QTL42" s="174"/>
      <c r="QTM42" s="174"/>
      <c r="QTN42" s="174"/>
      <c r="QTO42" s="174"/>
      <c r="QTP42" s="174"/>
      <c r="QTQ42" s="174"/>
      <c r="QTR42" s="174"/>
      <c r="QTS42" s="174"/>
      <c r="QTT42" s="174"/>
      <c r="QTU42" s="174"/>
      <c r="QTV42" s="174"/>
      <c r="QTW42" s="174"/>
      <c r="QTX42" s="174"/>
      <c r="QTY42" s="174"/>
      <c r="QTZ42" s="174"/>
      <c r="QUA42" s="174"/>
      <c r="QUB42" s="174"/>
      <c r="QUC42" s="174"/>
      <c r="QUD42" s="174"/>
      <c r="QUE42" s="174"/>
      <c r="QUF42" s="174"/>
      <c r="QUG42" s="174"/>
      <c r="QUH42" s="174"/>
      <c r="QUI42" s="174"/>
      <c r="QUJ42" s="174"/>
      <c r="QUK42" s="174"/>
      <c r="QUL42" s="174"/>
      <c r="QUM42" s="174"/>
      <c r="QUN42" s="174"/>
      <c r="QUO42" s="174"/>
      <c r="QUP42" s="174"/>
      <c r="QUQ42" s="174"/>
      <c r="QUR42" s="174"/>
      <c r="QUS42" s="174"/>
      <c r="QUT42" s="174"/>
      <c r="QUU42" s="174"/>
      <c r="QUV42" s="174"/>
      <c r="QUW42" s="174"/>
      <c r="QUX42" s="174"/>
      <c r="QUY42" s="174"/>
      <c r="QUZ42" s="174"/>
      <c r="QVA42" s="174"/>
      <c r="QVB42" s="174"/>
      <c r="QVC42" s="174"/>
      <c r="QVD42" s="174"/>
      <c r="QVE42" s="174"/>
      <c r="QVF42" s="174"/>
      <c r="QVG42" s="174"/>
      <c r="QVH42" s="174"/>
      <c r="QVI42" s="174"/>
      <c r="QVJ42" s="174"/>
      <c r="QVK42" s="174"/>
      <c r="QVL42" s="174"/>
      <c r="QVM42" s="174"/>
      <c r="QVN42" s="174"/>
      <c r="QVO42" s="174"/>
      <c r="QVP42" s="174"/>
      <c r="QVQ42" s="174"/>
      <c r="QVR42" s="174"/>
      <c r="QVS42" s="174"/>
      <c r="QVT42" s="174"/>
      <c r="QVU42" s="174"/>
      <c r="QVV42" s="174"/>
      <c r="QVW42" s="174"/>
      <c r="QVX42" s="174"/>
      <c r="QVY42" s="174"/>
      <c r="QVZ42" s="174"/>
      <c r="QWA42" s="174"/>
      <c r="QWB42" s="174"/>
      <c r="QWC42" s="174"/>
      <c r="QWD42" s="174"/>
      <c r="QWE42" s="174"/>
      <c r="QWF42" s="174"/>
      <c r="QWG42" s="174"/>
      <c r="QWH42" s="174"/>
      <c r="QWI42" s="174"/>
      <c r="QWJ42" s="174"/>
      <c r="QWK42" s="174"/>
      <c r="QWL42" s="174"/>
      <c r="QWM42" s="174"/>
      <c r="QWN42" s="174"/>
      <c r="QWO42" s="174"/>
      <c r="QWP42" s="174"/>
      <c r="QWQ42" s="174"/>
      <c r="QWR42" s="174"/>
      <c r="QWS42" s="174"/>
      <c r="QWT42" s="174"/>
      <c r="QWU42" s="174"/>
      <c r="QWV42" s="174"/>
      <c r="QWW42" s="174"/>
      <c r="QWX42" s="174"/>
      <c r="QWY42" s="174"/>
      <c r="QWZ42" s="174"/>
      <c r="QXA42" s="174"/>
      <c r="QXB42" s="174"/>
      <c r="QXC42" s="174"/>
      <c r="QXD42" s="174"/>
      <c r="QXE42" s="174"/>
      <c r="QXF42" s="174"/>
      <c r="QXG42" s="174"/>
      <c r="QXH42" s="174"/>
      <c r="QXI42" s="174"/>
      <c r="QXJ42" s="174"/>
      <c r="QXK42" s="174"/>
      <c r="QXL42" s="174"/>
      <c r="QXM42" s="174"/>
      <c r="QXN42" s="174"/>
      <c r="QXO42" s="174"/>
      <c r="QXP42" s="174"/>
      <c r="QXQ42" s="174"/>
      <c r="QXR42" s="174"/>
      <c r="QXS42" s="174"/>
      <c r="QXT42" s="174"/>
      <c r="QXU42" s="174"/>
      <c r="QXV42" s="174"/>
      <c r="QXW42" s="174"/>
      <c r="QXX42" s="174"/>
      <c r="QXY42" s="174"/>
      <c r="QXZ42" s="174"/>
      <c r="QYA42" s="174"/>
      <c r="QYB42" s="174"/>
      <c r="QYC42" s="174"/>
      <c r="QYD42" s="174"/>
      <c r="QYE42" s="174"/>
      <c r="QYF42" s="174"/>
      <c r="QYG42" s="174"/>
      <c r="QYH42" s="174"/>
      <c r="QYI42" s="174"/>
      <c r="QYJ42" s="174"/>
      <c r="QYK42" s="174"/>
      <c r="QYL42" s="174"/>
      <c r="QYM42" s="174"/>
      <c r="QYN42" s="174"/>
      <c r="QYO42" s="174"/>
      <c r="QYP42" s="174"/>
      <c r="QYQ42" s="174"/>
      <c r="QYR42" s="174"/>
      <c r="QYS42" s="174"/>
      <c r="QYT42" s="174"/>
      <c r="QYU42" s="174"/>
      <c r="QYV42" s="174"/>
      <c r="QYW42" s="174"/>
      <c r="QYX42" s="174"/>
      <c r="QYY42" s="174"/>
      <c r="QYZ42" s="174"/>
      <c r="QZA42" s="174"/>
      <c r="QZB42" s="174"/>
      <c r="QZC42" s="174"/>
      <c r="QZD42" s="174"/>
      <c r="QZE42" s="174"/>
      <c r="QZF42" s="174"/>
      <c r="QZG42" s="174"/>
      <c r="QZH42" s="174"/>
      <c r="QZI42" s="174"/>
      <c r="QZJ42" s="174"/>
      <c r="QZK42" s="174"/>
      <c r="QZL42" s="174"/>
      <c r="QZM42" s="174"/>
      <c r="QZN42" s="174"/>
      <c r="QZO42" s="174"/>
      <c r="QZP42" s="174"/>
      <c r="QZQ42" s="174"/>
      <c r="QZR42" s="174"/>
      <c r="QZS42" s="174"/>
      <c r="QZT42" s="174"/>
      <c r="QZU42" s="174"/>
      <c r="QZV42" s="174"/>
      <c r="QZW42" s="174"/>
      <c r="QZX42" s="174"/>
      <c r="QZY42" s="174"/>
      <c r="QZZ42" s="174"/>
      <c r="RAA42" s="174"/>
      <c r="RAB42" s="174"/>
      <c r="RAC42" s="174"/>
      <c r="RAD42" s="174"/>
      <c r="RAE42" s="174"/>
      <c r="RAF42" s="174"/>
      <c r="RAG42" s="174"/>
      <c r="RAH42" s="174"/>
      <c r="RAI42" s="174"/>
      <c r="RAJ42" s="174"/>
      <c r="RAK42" s="174"/>
      <c r="RAL42" s="174"/>
      <c r="RAM42" s="174"/>
      <c r="RAN42" s="174"/>
      <c r="RAO42" s="174"/>
      <c r="RAP42" s="174"/>
      <c r="RAQ42" s="174"/>
      <c r="RAR42" s="174"/>
      <c r="RAS42" s="174"/>
      <c r="RAT42" s="174"/>
      <c r="RAU42" s="174"/>
      <c r="RAV42" s="174"/>
      <c r="RAW42" s="174"/>
      <c r="RAX42" s="174"/>
      <c r="RAY42" s="174"/>
      <c r="RAZ42" s="174"/>
      <c r="RBA42" s="174"/>
      <c r="RBB42" s="174"/>
      <c r="RBC42" s="174"/>
      <c r="RBD42" s="174"/>
      <c r="RBE42" s="174"/>
      <c r="RBF42" s="174"/>
      <c r="RBG42" s="174"/>
      <c r="RBH42" s="174"/>
      <c r="RBI42" s="174"/>
      <c r="RBJ42" s="174"/>
      <c r="RBK42" s="174"/>
      <c r="RBL42" s="174"/>
      <c r="RBM42" s="174"/>
      <c r="RBN42" s="174"/>
      <c r="RBO42" s="174"/>
      <c r="RBP42" s="174"/>
      <c r="RBQ42" s="174"/>
      <c r="RBR42" s="174"/>
      <c r="RBS42" s="174"/>
      <c r="RBT42" s="174"/>
      <c r="RBU42" s="174"/>
      <c r="RBV42" s="174"/>
      <c r="RBW42" s="174"/>
      <c r="RBX42" s="174"/>
      <c r="RBY42" s="174"/>
      <c r="RBZ42" s="174"/>
      <c r="RCA42" s="174"/>
      <c r="RCB42" s="174"/>
      <c r="RCC42" s="174"/>
      <c r="RCD42" s="174"/>
      <c r="RCE42" s="174"/>
      <c r="RCF42" s="174"/>
      <c r="RCG42" s="174"/>
      <c r="RCH42" s="174"/>
      <c r="RCI42" s="174"/>
      <c r="RCJ42" s="174"/>
      <c r="RCK42" s="174"/>
      <c r="RCL42" s="174"/>
      <c r="RCM42" s="174"/>
      <c r="RCN42" s="174"/>
      <c r="RCO42" s="174"/>
      <c r="RCP42" s="174"/>
      <c r="RCQ42" s="174"/>
      <c r="RCR42" s="174"/>
      <c r="RCS42" s="174"/>
      <c r="RCT42" s="174"/>
      <c r="RCU42" s="174"/>
      <c r="RCV42" s="174"/>
      <c r="RCW42" s="174"/>
      <c r="RCX42" s="174"/>
      <c r="RCY42" s="174"/>
      <c r="RCZ42" s="174"/>
      <c r="RDA42" s="174"/>
      <c r="RDB42" s="174"/>
      <c r="RDC42" s="174"/>
      <c r="RDD42" s="174"/>
      <c r="RDE42" s="174"/>
      <c r="RDF42" s="174"/>
      <c r="RDG42" s="174"/>
      <c r="RDH42" s="174"/>
      <c r="RDI42" s="174"/>
      <c r="RDJ42" s="174"/>
      <c r="RDK42" s="174"/>
      <c r="RDL42" s="174"/>
      <c r="RDM42" s="174"/>
      <c r="RDN42" s="174"/>
      <c r="RDO42" s="174"/>
      <c r="RDP42" s="174"/>
      <c r="RDQ42" s="174"/>
      <c r="RDR42" s="174"/>
      <c r="RDS42" s="174"/>
      <c r="RDT42" s="174"/>
      <c r="RDU42" s="174"/>
      <c r="RDV42" s="174"/>
      <c r="RDW42" s="174"/>
      <c r="RDX42" s="174"/>
      <c r="RDY42" s="174"/>
      <c r="RDZ42" s="174"/>
      <c r="REA42" s="174"/>
      <c r="REB42" s="174"/>
      <c r="REC42" s="174"/>
      <c r="RED42" s="174"/>
      <c r="REE42" s="174"/>
      <c r="REF42" s="174"/>
      <c r="REG42" s="174"/>
      <c r="REH42" s="174"/>
      <c r="REI42" s="174"/>
      <c r="REJ42" s="174"/>
      <c r="REK42" s="174"/>
      <c r="REL42" s="174"/>
      <c r="REM42" s="174"/>
      <c r="REN42" s="174"/>
      <c r="REO42" s="174"/>
      <c r="REP42" s="174"/>
      <c r="REQ42" s="174"/>
      <c r="RER42" s="174"/>
      <c r="RES42" s="174"/>
      <c r="RET42" s="174"/>
      <c r="REU42" s="174"/>
      <c r="REV42" s="174"/>
      <c r="REW42" s="174"/>
      <c r="REX42" s="174"/>
      <c r="REY42" s="174"/>
      <c r="REZ42" s="174"/>
      <c r="RFA42" s="174"/>
      <c r="RFB42" s="174"/>
      <c r="RFC42" s="174"/>
      <c r="RFD42" s="174"/>
      <c r="RFE42" s="174"/>
      <c r="RFF42" s="174"/>
      <c r="RFG42" s="174"/>
      <c r="RFH42" s="174"/>
      <c r="RFI42" s="174"/>
      <c r="RFJ42" s="174"/>
      <c r="RFK42" s="174"/>
      <c r="RFL42" s="174"/>
      <c r="RFM42" s="174"/>
      <c r="RFN42" s="174"/>
      <c r="RFO42" s="174"/>
      <c r="RFP42" s="174"/>
      <c r="RFQ42" s="174"/>
      <c r="RFR42" s="174"/>
      <c r="RFS42" s="174"/>
      <c r="RFT42" s="174"/>
      <c r="RFU42" s="174"/>
      <c r="RFV42" s="174"/>
      <c r="RFW42" s="174"/>
      <c r="RFX42" s="174"/>
      <c r="RFY42" s="174"/>
      <c r="RFZ42" s="174"/>
      <c r="RGA42" s="174"/>
      <c r="RGB42" s="174"/>
      <c r="RGC42" s="174"/>
      <c r="RGD42" s="174"/>
      <c r="RGE42" s="174"/>
      <c r="RGF42" s="174"/>
      <c r="RGG42" s="174"/>
      <c r="RGH42" s="174"/>
      <c r="RGI42" s="174"/>
      <c r="RGJ42" s="174"/>
      <c r="RGK42" s="174"/>
      <c r="RGL42" s="174"/>
      <c r="RGM42" s="174"/>
      <c r="RGN42" s="174"/>
      <c r="RGO42" s="174"/>
      <c r="RGP42" s="174"/>
      <c r="RGQ42" s="174"/>
      <c r="RGR42" s="174"/>
      <c r="RGS42" s="174"/>
      <c r="RGT42" s="174"/>
      <c r="RGU42" s="174"/>
      <c r="RGV42" s="174"/>
      <c r="RGW42" s="174"/>
      <c r="RGX42" s="174"/>
      <c r="RGY42" s="174"/>
      <c r="RGZ42" s="174"/>
      <c r="RHA42" s="174"/>
      <c r="RHB42" s="174"/>
      <c r="RHC42" s="174"/>
      <c r="RHD42" s="174"/>
      <c r="RHE42" s="174"/>
      <c r="RHF42" s="174"/>
      <c r="RHG42" s="174"/>
      <c r="RHH42" s="174"/>
      <c r="RHI42" s="174"/>
      <c r="RHJ42" s="174"/>
      <c r="RHK42" s="174"/>
      <c r="RHL42" s="174"/>
      <c r="RHM42" s="174"/>
      <c r="RHN42" s="174"/>
      <c r="RHO42" s="174"/>
      <c r="RHP42" s="174"/>
      <c r="RHQ42" s="174"/>
      <c r="RHR42" s="174"/>
      <c r="RHS42" s="174"/>
      <c r="RHT42" s="174"/>
      <c r="RHU42" s="174"/>
      <c r="RHV42" s="174"/>
      <c r="RHW42" s="174"/>
      <c r="RHX42" s="174"/>
      <c r="RHY42" s="174"/>
      <c r="RHZ42" s="174"/>
      <c r="RIA42" s="174"/>
      <c r="RIB42" s="174"/>
      <c r="RIC42" s="174"/>
      <c r="RID42" s="174"/>
      <c r="RIE42" s="174"/>
      <c r="RIF42" s="174"/>
      <c r="RIG42" s="174"/>
      <c r="RIH42" s="174"/>
      <c r="RII42" s="174"/>
      <c r="RIJ42" s="174"/>
      <c r="RIK42" s="174"/>
      <c r="RIL42" s="174"/>
      <c r="RIM42" s="174"/>
      <c r="RIN42" s="174"/>
      <c r="RIO42" s="174"/>
      <c r="RIP42" s="174"/>
      <c r="RIQ42" s="174"/>
      <c r="RIR42" s="174"/>
      <c r="RIS42" s="174"/>
      <c r="RIT42" s="174"/>
      <c r="RIU42" s="174"/>
      <c r="RIV42" s="174"/>
      <c r="RIW42" s="174"/>
      <c r="RIX42" s="174"/>
      <c r="RIY42" s="174"/>
      <c r="RIZ42" s="174"/>
      <c r="RJA42" s="174"/>
      <c r="RJB42" s="174"/>
      <c r="RJC42" s="174"/>
      <c r="RJD42" s="174"/>
      <c r="RJE42" s="174"/>
      <c r="RJF42" s="174"/>
      <c r="RJG42" s="174"/>
      <c r="RJH42" s="174"/>
      <c r="RJI42" s="174"/>
      <c r="RJJ42" s="174"/>
      <c r="RJK42" s="174"/>
      <c r="RJL42" s="174"/>
      <c r="RJM42" s="174"/>
      <c r="RJN42" s="174"/>
      <c r="RJO42" s="174"/>
      <c r="RJP42" s="174"/>
      <c r="RJQ42" s="174"/>
      <c r="RJR42" s="174"/>
      <c r="RJS42" s="174"/>
      <c r="RJT42" s="174"/>
      <c r="RJU42" s="174"/>
      <c r="RJV42" s="174"/>
      <c r="RJW42" s="174"/>
      <c r="RJX42" s="174"/>
      <c r="RJY42" s="174"/>
      <c r="RJZ42" s="174"/>
      <c r="RKA42" s="174"/>
      <c r="RKB42" s="174"/>
      <c r="RKC42" s="174"/>
      <c r="RKD42" s="174"/>
      <c r="RKE42" s="174"/>
      <c r="RKF42" s="174"/>
      <c r="RKG42" s="174"/>
      <c r="RKH42" s="174"/>
      <c r="RKI42" s="174"/>
      <c r="RKJ42" s="174"/>
      <c r="RKK42" s="174"/>
      <c r="RKL42" s="174"/>
      <c r="RKM42" s="174"/>
      <c r="RKN42" s="174"/>
      <c r="RKO42" s="174"/>
      <c r="RKP42" s="174"/>
      <c r="RKQ42" s="174"/>
      <c r="RKR42" s="174"/>
      <c r="RKS42" s="174"/>
      <c r="RKT42" s="174"/>
      <c r="RKU42" s="174"/>
      <c r="RKV42" s="174"/>
      <c r="RKW42" s="174"/>
      <c r="RKX42" s="174"/>
      <c r="RKY42" s="174"/>
      <c r="RKZ42" s="174"/>
      <c r="RLA42" s="174"/>
      <c r="RLB42" s="174"/>
      <c r="RLC42" s="174"/>
      <c r="RLD42" s="174"/>
      <c r="RLE42" s="174"/>
      <c r="RLF42" s="174"/>
      <c r="RLG42" s="174"/>
      <c r="RLH42" s="174"/>
      <c r="RLI42" s="174"/>
      <c r="RLJ42" s="174"/>
      <c r="RLK42" s="174"/>
      <c r="RLL42" s="174"/>
      <c r="RLM42" s="174"/>
      <c r="RLN42" s="174"/>
      <c r="RLO42" s="174"/>
      <c r="RLP42" s="174"/>
      <c r="RLQ42" s="174"/>
      <c r="RLR42" s="174"/>
      <c r="RLS42" s="174"/>
      <c r="RLT42" s="174"/>
      <c r="RLU42" s="174"/>
      <c r="RLV42" s="174"/>
      <c r="RLW42" s="174"/>
      <c r="RLX42" s="174"/>
      <c r="RLY42" s="174"/>
      <c r="RLZ42" s="174"/>
      <c r="RMA42" s="174"/>
      <c r="RMB42" s="174"/>
      <c r="RMC42" s="174"/>
      <c r="RMD42" s="174"/>
      <c r="RME42" s="174"/>
      <c r="RMF42" s="174"/>
      <c r="RMG42" s="174"/>
      <c r="RMH42" s="174"/>
      <c r="RMI42" s="174"/>
      <c r="RMJ42" s="174"/>
      <c r="RMK42" s="174"/>
      <c r="RML42" s="174"/>
      <c r="RMM42" s="174"/>
      <c r="RMN42" s="174"/>
      <c r="RMO42" s="174"/>
      <c r="RMP42" s="174"/>
      <c r="RMQ42" s="174"/>
      <c r="RMR42" s="174"/>
      <c r="RMS42" s="174"/>
      <c r="RMT42" s="174"/>
      <c r="RMU42" s="174"/>
      <c r="RMV42" s="174"/>
      <c r="RMW42" s="174"/>
      <c r="RMX42" s="174"/>
      <c r="RMY42" s="174"/>
      <c r="RMZ42" s="174"/>
      <c r="RNA42" s="174"/>
      <c r="RNB42" s="174"/>
      <c r="RNC42" s="174"/>
      <c r="RND42" s="174"/>
      <c r="RNE42" s="174"/>
      <c r="RNF42" s="174"/>
      <c r="RNG42" s="174"/>
      <c r="RNH42" s="174"/>
      <c r="RNI42" s="174"/>
      <c r="RNJ42" s="174"/>
      <c r="RNK42" s="174"/>
      <c r="RNL42" s="174"/>
      <c r="RNM42" s="174"/>
      <c r="RNN42" s="174"/>
      <c r="RNO42" s="174"/>
      <c r="RNP42" s="174"/>
      <c r="RNQ42" s="174"/>
      <c r="RNR42" s="174"/>
      <c r="RNS42" s="174"/>
      <c r="RNT42" s="174"/>
      <c r="RNU42" s="174"/>
      <c r="RNV42" s="174"/>
      <c r="RNW42" s="174"/>
      <c r="RNX42" s="174"/>
      <c r="RNY42" s="174"/>
      <c r="RNZ42" s="174"/>
      <c r="ROA42" s="174"/>
      <c r="ROB42" s="174"/>
      <c r="ROC42" s="174"/>
      <c r="ROD42" s="174"/>
      <c r="ROE42" s="174"/>
      <c r="ROF42" s="174"/>
      <c r="ROG42" s="174"/>
      <c r="ROH42" s="174"/>
      <c r="ROI42" s="174"/>
      <c r="ROJ42" s="174"/>
      <c r="ROK42" s="174"/>
      <c r="ROL42" s="174"/>
      <c r="ROM42" s="174"/>
      <c r="RON42" s="174"/>
      <c r="ROO42" s="174"/>
      <c r="ROP42" s="174"/>
      <c r="ROQ42" s="174"/>
      <c r="ROR42" s="174"/>
      <c r="ROS42" s="174"/>
      <c r="ROT42" s="174"/>
      <c r="ROU42" s="174"/>
      <c r="ROV42" s="174"/>
      <c r="ROW42" s="174"/>
      <c r="ROX42" s="174"/>
      <c r="ROY42" s="174"/>
      <c r="ROZ42" s="174"/>
      <c r="RPA42" s="174"/>
      <c r="RPB42" s="174"/>
      <c r="RPC42" s="174"/>
      <c r="RPD42" s="174"/>
      <c r="RPE42" s="174"/>
      <c r="RPF42" s="174"/>
      <c r="RPG42" s="174"/>
      <c r="RPH42" s="174"/>
      <c r="RPI42" s="174"/>
      <c r="RPJ42" s="174"/>
      <c r="RPK42" s="174"/>
      <c r="RPL42" s="174"/>
      <c r="RPM42" s="174"/>
      <c r="RPN42" s="174"/>
      <c r="RPO42" s="174"/>
      <c r="RPP42" s="174"/>
      <c r="RPQ42" s="174"/>
      <c r="RPR42" s="174"/>
      <c r="RPS42" s="174"/>
      <c r="RPT42" s="174"/>
      <c r="RPU42" s="174"/>
      <c r="RPV42" s="174"/>
      <c r="RPW42" s="174"/>
      <c r="RPX42" s="174"/>
      <c r="RPY42" s="174"/>
      <c r="RPZ42" s="174"/>
      <c r="RQA42" s="174"/>
      <c r="RQB42" s="174"/>
      <c r="RQC42" s="174"/>
      <c r="RQD42" s="174"/>
      <c r="RQE42" s="174"/>
      <c r="RQF42" s="174"/>
      <c r="RQG42" s="174"/>
      <c r="RQH42" s="174"/>
      <c r="RQI42" s="174"/>
      <c r="RQJ42" s="174"/>
      <c r="RQK42" s="174"/>
      <c r="RQL42" s="174"/>
      <c r="RQM42" s="174"/>
      <c r="RQN42" s="174"/>
      <c r="RQO42" s="174"/>
      <c r="RQP42" s="174"/>
      <c r="RQQ42" s="174"/>
      <c r="RQR42" s="174"/>
      <c r="RQS42" s="174"/>
      <c r="RQT42" s="174"/>
      <c r="RQU42" s="174"/>
      <c r="RQV42" s="174"/>
      <c r="RQW42" s="174"/>
      <c r="RQX42" s="174"/>
      <c r="RQY42" s="174"/>
      <c r="RQZ42" s="174"/>
      <c r="RRA42" s="174"/>
      <c r="RRB42" s="174"/>
      <c r="RRC42" s="174"/>
      <c r="RRD42" s="174"/>
      <c r="RRE42" s="174"/>
      <c r="RRF42" s="174"/>
      <c r="RRG42" s="174"/>
      <c r="RRH42" s="174"/>
      <c r="RRI42" s="174"/>
      <c r="RRJ42" s="174"/>
      <c r="RRK42" s="174"/>
      <c r="RRL42" s="174"/>
      <c r="RRM42" s="174"/>
      <c r="RRN42" s="174"/>
      <c r="RRO42" s="174"/>
      <c r="RRP42" s="174"/>
      <c r="RRQ42" s="174"/>
      <c r="RRR42" s="174"/>
      <c r="RRS42" s="174"/>
      <c r="RRT42" s="174"/>
      <c r="RRU42" s="174"/>
      <c r="RRV42" s="174"/>
      <c r="RRW42" s="174"/>
      <c r="RRX42" s="174"/>
      <c r="RRY42" s="174"/>
      <c r="RRZ42" s="174"/>
      <c r="RSA42" s="174"/>
      <c r="RSB42" s="174"/>
      <c r="RSC42" s="174"/>
      <c r="RSD42" s="174"/>
      <c r="RSE42" s="174"/>
      <c r="RSF42" s="174"/>
      <c r="RSG42" s="174"/>
      <c r="RSH42" s="174"/>
      <c r="RSI42" s="174"/>
      <c r="RSJ42" s="174"/>
      <c r="RSK42" s="174"/>
      <c r="RSL42" s="174"/>
      <c r="RSM42" s="174"/>
      <c r="RSN42" s="174"/>
      <c r="RSO42" s="174"/>
      <c r="RSP42" s="174"/>
      <c r="RSQ42" s="174"/>
      <c r="RSR42" s="174"/>
      <c r="RSS42" s="174"/>
      <c r="RST42" s="174"/>
      <c r="RSU42" s="174"/>
      <c r="RSV42" s="174"/>
      <c r="RSW42" s="174"/>
      <c r="RSX42" s="174"/>
      <c r="RSY42" s="174"/>
      <c r="RSZ42" s="174"/>
      <c r="RTA42" s="174"/>
      <c r="RTB42" s="174"/>
      <c r="RTC42" s="174"/>
      <c r="RTD42" s="174"/>
      <c r="RTE42" s="174"/>
      <c r="RTF42" s="174"/>
      <c r="RTG42" s="174"/>
      <c r="RTH42" s="174"/>
      <c r="RTI42" s="174"/>
      <c r="RTJ42" s="174"/>
      <c r="RTK42" s="174"/>
      <c r="RTL42" s="174"/>
      <c r="RTM42" s="174"/>
      <c r="RTN42" s="174"/>
      <c r="RTO42" s="174"/>
      <c r="RTP42" s="174"/>
      <c r="RTQ42" s="174"/>
      <c r="RTR42" s="174"/>
      <c r="RTS42" s="174"/>
      <c r="RTT42" s="174"/>
      <c r="RTU42" s="174"/>
      <c r="RTV42" s="174"/>
      <c r="RTW42" s="174"/>
      <c r="RTX42" s="174"/>
      <c r="RTY42" s="174"/>
      <c r="RTZ42" s="174"/>
      <c r="RUA42" s="174"/>
      <c r="RUB42" s="174"/>
      <c r="RUC42" s="174"/>
      <c r="RUD42" s="174"/>
      <c r="RUE42" s="174"/>
      <c r="RUF42" s="174"/>
      <c r="RUG42" s="174"/>
      <c r="RUH42" s="174"/>
      <c r="RUI42" s="174"/>
      <c r="RUJ42" s="174"/>
      <c r="RUK42" s="174"/>
      <c r="RUL42" s="174"/>
      <c r="RUM42" s="174"/>
      <c r="RUN42" s="174"/>
      <c r="RUO42" s="174"/>
      <c r="RUP42" s="174"/>
      <c r="RUQ42" s="174"/>
      <c r="RUR42" s="174"/>
      <c r="RUS42" s="174"/>
      <c r="RUT42" s="174"/>
      <c r="RUU42" s="174"/>
      <c r="RUV42" s="174"/>
      <c r="RUW42" s="174"/>
      <c r="RUX42" s="174"/>
      <c r="RUY42" s="174"/>
      <c r="RUZ42" s="174"/>
      <c r="RVA42" s="174"/>
      <c r="RVB42" s="174"/>
      <c r="RVC42" s="174"/>
      <c r="RVD42" s="174"/>
      <c r="RVE42" s="174"/>
      <c r="RVF42" s="174"/>
      <c r="RVG42" s="174"/>
      <c r="RVH42" s="174"/>
      <c r="RVI42" s="174"/>
      <c r="RVJ42" s="174"/>
      <c r="RVK42" s="174"/>
      <c r="RVL42" s="174"/>
      <c r="RVM42" s="174"/>
      <c r="RVN42" s="174"/>
      <c r="RVO42" s="174"/>
      <c r="RVP42" s="174"/>
      <c r="RVQ42" s="174"/>
      <c r="RVR42" s="174"/>
      <c r="RVS42" s="174"/>
      <c r="RVT42" s="174"/>
      <c r="RVU42" s="174"/>
      <c r="RVV42" s="174"/>
      <c r="RVW42" s="174"/>
      <c r="RVX42" s="174"/>
      <c r="RVY42" s="174"/>
      <c r="RVZ42" s="174"/>
      <c r="RWA42" s="174"/>
      <c r="RWB42" s="174"/>
      <c r="RWC42" s="174"/>
      <c r="RWD42" s="174"/>
      <c r="RWE42" s="174"/>
      <c r="RWF42" s="174"/>
      <c r="RWG42" s="174"/>
      <c r="RWH42" s="174"/>
      <c r="RWI42" s="174"/>
      <c r="RWJ42" s="174"/>
      <c r="RWK42" s="174"/>
      <c r="RWL42" s="174"/>
      <c r="RWM42" s="174"/>
      <c r="RWN42" s="174"/>
      <c r="RWO42" s="174"/>
      <c r="RWP42" s="174"/>
      <c r="RWQ42" s="174"/>
      <c r="RWR42" s="174"/>
      <c r="RWS42" s="174"/>
      <c r="RWT42" s="174"/>
      <c r="RWU42" s="174"/>
      <c r="RWV42" s="174"/>
      <c r="RWW42" s="174"/>
      <c r="RWX42" s="174"/>
      <c r="RWY42" s="174"/>
      <c r="RWZ42" s="174"/>
      <c r="RXA42" s="174"/>
      <c r="RXB42" s="174"/>
      <c r="RXC42" s="174"/>
      <c r="RXD42" s="174"/>
      <c r="RXE42" s="174"/>
      <c r="RXF42" s="174"/>
      <c r="RXG42" s="174"/>
      <c r="RXH42" s="174"/>
      <c r="RXI42" s="174"/>
      <c r="RXJ42" s="174"/>
      <c r="RXK42" s="174"/>
      <c r="RXL42" s="174"/>
      <c r="RXM42" s="174"/>
      <c r="RXN42" s="174"/>
      <c r="RXO42" s="174"/>
      <c r="RXP42" s="174"/>
      <c r="RXQ42" s="174"/>
      <c r="RXR42" s="174"/>
      <c r="RXS42" s="174"/>
      <c r="RXT42" s="174"/>
      <c r="RXU42" s="174"/>
      <c r="RXV42" s="174"/>
      <c r="RXW42" s="174"/>
      <c r="RXX42" s="174"/>
      <c r="RXY42" s="174"/>
      <c r="RXZ42" s="174"/>
      <c r="RYA42" s="174"/>
      <c r="RYB42" s="174"/>
      <c r="RYC42" s="174"/>
      <c r="RYD42" s="174"/>
      <c r="RYE42" s="174"/>
      <c r="RYF42" s="174"/>
      <c r="RYG42" s="174"/>
      <c r="RYH42" s="174"/>
      <c r="RYI42" s="174"/>
      <c r="RYJ42" s="174"/>
      <c r="RYK42" s="174"/>
      <c r="RYL42" s="174"/>
      <c r="RYM42" s="174"/>
      <c r="RYN42" s="174"/>
      <c r="RYO42" s="174"/>
      <c r="RYP42" s="174"/>
      <c r="RYQ42" s="174"/>
      <c r="RYR42" s="174"/>
      <c r="RYS42" s="174"/>
      <c r="RYT42" s="174"/>
      <c r="RYU42" s="174"/>
      <c r="RYV42" s="174"/>
      <c r="RYW42" s="174"/>
      <c r="RYX42" s="174"/>
      <c r="RYY42" s="174"/>
      <c r="RYZ42" s="174"/>
      <c r="RZA42" s="174"/>
      <c r="RZB42" s="174"/>
      <c r="RZC42" s="174"/>
      <c r="RZD42" s="174"/>
      <c r="RZE42" s="174"/>
      <c r="RZF42" s="174"/>
      <c r="RZG42" s="174"/>
      <c r="RZH42" s="174"/>
      <c r="RZI42" s="174"/>
      <c r="RZJ42" s="174"/>
      <c r="RZK42" s="174"/>
      <c r="RZL42" s="174"/>
      <c r="RZM42" s="174"/>
      <c r="RZN42" s="174"/>
      <c r="RZO42" s="174"/>
      <c r="RZP42" s="174"/>
      <c r="RZQ42" s="174"/>
      <c r="RZR42" s="174"/>
      <c r="RZS42" s="174"/>
      <c r="RZT42" s="174"/>
      <c r="RZU42" s="174"/>
      <c r="RZV42" s="174"/>
      <c r="RZW42" s="174"/>
      <c r="RZX42" s="174"/>
      <c r="RZY42" s="174"/>
      <c r="RZZ42" s="174"/>
      <c r="SAA42" s="174"/>
      <c r="SAB42" s="174"/>
      <c r="SAC42" s="174"/>
      <c r="SAD42" s="174"/>
      <c r="SAE42" s="174"/>
      <c r="SAF42" s="174"/>
      <c r="SAG42" s="174"/>
      <c r="SAH42" s="174"/>
      <c r="SAI42" s="174"/>
      <c r="SAJ42" s="174"/>
      <c r="SAK42" s="174"/>
      <c r="SAL42" s="174"/>
      <c r="SAM42" s="174"/>
      <c r="SAN42" s="174"/>
      <c r="SAO42" s="174"/>
      <c r="SAP42" s="174"/>
      <c r="SAQ42" s="174"/>
      <c r="SAR42" s="174"/>
      <c r="SAS42" s="174"/>
      <c r="SAT42" s="174"/>
      <c r="SAU42" s="174"/>
      <c r="SAV42" s="174"/>
      <c r="SAW42" s="174"/>
      <c r="SAX42" s="174"/>
      <c r="SAY42" s="174"/>
      <c r="SAZ42" s="174"/>
      <c r="SBA42" s="174"/>
      <c r="SBB42" s="174"/>
      <c r="SBC42" s="174"/>
      <c r="SBD42" s="174"/>
      <c r="SBE42" s="174"/>
      <c r="SBF42" s="174"/>
      <c r="SBG42" s="174"/>
      <c r="SBH42" s="174"/>
      <c r="SBI42" s="174"/>
      <c r="SBJ42" s="174"/>
      <c r="SBK42" s="174"/>
      <c r="SBL42" s="174"/>
      <c r="SBM42" s="174"/>
      <c r="SBN42" s="174"/>
      <c r="SBO42" s="174"/>
      <c r="SBP42" s="174"/>
      <c r="SBQ42" s="174"/>
      <c r="SBR42" s="174"/>
      <c r="SBS42" s="174"/>
      <c r="SBT42" s="174"/>
      <c r="SBU42" s="174"/>
      <c r="SBV42" s="174"/>
      <c r="SBW42" s="174"/>
      <c r="SBX42" s="174"/>
      <c r="SBY42" s="174"/>
      <c r="SBZ42" s="174"/>
      <c r="SCA42" s="174"/>
      <c r="SCB42" s="174"/>
      <c r="SCC42" s="174"/>
      <c r="SCD42" s="174"/>
      <c r="SCE42" s="174"/>
      <c r="SCF42" s="174"/>
      <c r="SCG42" s="174"/>
      <c r="SCH42" s="174"/>
      <c r="SCI42" s="174"/>
      <c r="SCJ42" s="174"/>
      <c r="SCK42" s="174"/>
      <c r="SCL42" s="174"/>
      <c r="SCM42" s="174"/>
      <c r="SCN42" s="174"/>
      <c r="SCO42" s="174"/>
      <c r="SCP42" s="174"/>
      <c r="SCQ42" s="174"/>
      <c r="SCR42" s="174"/>
      <c r="SCS42" s="174"/>
      <c r="SCT42" s="174"/>
      <c r="SCU42" s="174"/>
      <c r="SCV42" s="174"/>
      <c r="SCW42" s="174"/>
      <c r="SCX42" s="174"/>
      <c r="SCY42" s="174"/>
      <c r="SCZ42" s="174"/>
      <c r="SDA42" s="174"/>
      <c r="SDB42" s="174"/>
      <c r="SDC42" s="174"/>
      <c r="SDD42" s="174"/>
      <c r="SDE42" s="174"/>
      <c r="SDF42" s="174"/>
      <c r="SDG42" s="174"/>
      <c r="SDH42" s="174"/>
      <c r="SDI42" s="174"/>
      <c r="SDJ42" s="174"/>
      <c r="SDK42" s="174"/>
      <c r="SDL42" s="174"/>
      <c r="SDM42" s="174"/>
      <c r="SDN42" s="174"/>
      <c r="SDO42" s="174"/>
      <c r="SDP42" s="174"/>
      <c r="SDQ42" s="174"/>
      <c r="SDR42" s="174"/>
      <c r="SDS42" s="174"/>
      <c r="SDT42" s="174"/>
      <c r="SDU42" s="174"/>
      <c r="SDV42" s="174"/>
      <c r="SDW42" s="174"/>
      <c r="SDX42" s="174"/>
      <c r="SDY42" s="174"/>
      <c r="SDZ42" s="174"/>
      <c r="SEA42" s="174"/>
      <c r="SEB42" s="174"/>
      <c r="SEC42" s="174"/>
      <c r="SED42" s="174"/>
      <c r="SEE42" s="174"/>
      <c r="SEF42" s="174"/>
      <c r="SEG42" s="174"/>
      <c r="SEH42" s="174"/>
      <c r="SEI42" s="174"/>
      <c r="SEJ42" s="174"/>
      <c r="SEK42" s="174"/>
      <c r="SEL42" s="174"/>
      <c r="SEM42" s="174"/>
      <c r="SEN42" s="174"/>
      <c r="SEO42" s="174"/>
      <c r="SEP42" s="174"/>
      <c r="SEQ42" s="174"/>
      <c r="SER42" s="174"/>
      <c r="SES42" s="174"/>
      <c r="SET42" s="174"/>
      <c r="SEU42" s="174"/>
      <c r="SEV42" s="174"/>
      <c r="SEW42" s="174"/>
      <c r="SEX42" s="174"/>
      <c r="SEY42" s="174"/>
      <c r="SEZ42" s="174"/>
      <c r="SFA42" s="174"/>
      <c r="SFB42" s="174"/>
      <c r="SFC42" s="174"/>
      <c r="SFD42" s="174"/>
      <c r="SFE42" s="174"/>
      <c r="SFF42" s="174"/>
      <c r="SFG42" s="174"/>
      <c r="SFH42" s="174"/>
      <c r="SFI42" s="174"/>
      <c r="SFJ42" s="174"/>
      <c r="SFK42" s="174"/>
      <c r="SFL42" s="174"/>
      <c r="SFM42" s="174"/>
      <c r="SFN42" s="174"/>
      <c r="SFO42" s="174"/>
      <c r="SFP42" s="174"/>
      <c r="SFQ42" s="174"/>
      <c r="SFR42" s="174"/>
      <c r="SFS42" s="174"/>
      <c r="SFT42" s="174"/>
      <c r="SFU42" s="174"/>
      <c r="SFV42" s="174"/>
      <c r="SFW42" s="174"/>
      <c r="SFX42" s="174"/>
      <c r="SFY42" s="174"/>
      <c r="SFZ42" s="174"/>
      <c r="SGA42" s="174"/>
      <c r="SGB42" s="174"/>
      <c r="SGC42" s="174"/>
      <c r="SGD42" s="174"/>
      <c r="SGE42" s="174"/>
      <c r="SGF42" s="174"/>
      <c r="SGG42" s="174"/>
      <c r="SGH42" s="174"/>
      <c r="SGI42" s="174"/>
      <c r="SGJ42" s="174"/>
      <c r="SGK42" s="174"/>
      <c r="SGL42" s="174"/>
      <c r="SGM42" s="174"/>
      <c r="SGN42" s="174"/>
      <c r="SGO42" s="174"/>
      <c r="SGP42" s="174"/>
      <c r="SGQ42" s="174"/>
      <c r="SGR42" s="174"/>
      <c r="SGS42" s="174"/>
      <c r="SGT42" s="174"/>
      <c r="SGU42" s="174"/>
      <c r="SGV42" s="174"/>
      <c r="SGW42" s="174"/>
      <c r="SGX42" s="174"/>
      <c r="SGY42" s="174"/>
      <c r="SGZ42" s="174"/>
      <c r="SHA42" s="174"/>
      <c r="SHB42" s="174"/>
      <c r="SHC42" s="174"/>
      <c r="SHD42" s="174"/>
      <c r="SHE42" s="174"/>
      <c r="SHF42" s="174"/>
      <c r="SHG42" s="174"/>
      <c r="SHH42" s="174"/>
      <c r="SHI42" s="174"/>
      <c r="SHJ42" s="174"/>
      <c r="SHK42" s="174"/>
      <c r="SHL42" s="174"/>
      <c r="SHM42" s="174"/>
      <c r="SHN42" s="174"/>
      <c r="SHO42" s="174"/>
      <c r="SHP42" s="174"/>
      <c r="SHQ42" s="174"/>
      <c r="SHR42" s="174"/>
      <c r="SHS42" s="174"/>
      <c r="SHT42" s="174"/>
      <c r="SHU42" s="174"/>
      <c r="SHV42" s="174"/>
      <c r="SHW42" s="174"/>
      <c r="SHX42" s="174"/>
      <c r="SHY42" s="174"/>
      <c r="SHZ42" s="174"/>
      <c r="SIA42" s="174"/>
      <c r="SIB42" s="174"/>
      <c r="SIC42" s="174"/>
      <c r="SID42" s="174"/>
      <c r="SIE42" s="174"/>
      <c r="SIF42" s="174"/>
      <c r="SIG42" s="174"/>
      <c r="SIH42" s="174"/>
      <c r="SII42" s="174"/>
      <c r="SIJ42" s="174"/>
      <c r="SIK42" s="174"/>
      <c r="SIL42" s="174"/>
      <c r="SIM42" s="174"/>
      <c r="SIN42" s="174"/>
      <c r="SIO42" s="174"/>
      <c r="SIP42" s="174"/>
      <c r="SIQ42" s="174"/>
      <c r="SIR42" s="174"/>
      <c r="SIS42" s="174"/>
      <c r="SIT42" s="174"/>
      <c r="SIU42" s="174"/>
      <c r="SIV42" s="174"/>
      <c r="SIW42" s="174"/>
      <c r="SIX42" s="174"/>
      <c r="SIY42" s="174"/>
      <c r="SIZ42" s="174"/>
      <c r="SJA42" s="174"/>
      <c r="SJB42" s="174"/>
      <c r="SJC42" s="174"/>
      <c r="SJD42" s="174"/>
      <c r="SJE42" s="174"/>
      <c r="SJF42" s="174"/>
      <c r="SJG42" s="174"/>
      <c r="SJH42" s="174"/>
      <c r="SJI42" s="174"/>
      <c r="SJJ42" s="174"/>
      <c r="SJK42" s="174"/>
      <c r="SJL42" s="174"/>
      <c r="SJM42" s="174"/>
      <c r="SJN42" s="174"/>
      <c r="SJO42" s="174"/>
      <c r="SJP42" s="174"/>
      <c r="SJQ42" s="174"/>
      <c r="SJR42" s="174"/>
      <c r="SJS42" s="174"/>
      <c r="SJT42" s="174"/>
      <c r="SJU42" s="174"/>
      <c r="SJV42" s="174"/>
      <c r="SJW42" s="174"/>
      <c r="SJX42" s="174"/>
      <c r="SJY42" s="174"/>
      <c r="SJZ42" s="174"/>
      <c r="SKA42" s="174"/>
      <c r="SKB42" s="174"/>
      <c r="SKC42" s="174"/>
      <c r="SKD42" s="174"/>
      <c r="SKE42" s="174"/>
      <c r="SKF42" s="174"/>
      <c r="SKG42" s="174"/>
      <c r="SKH42" s="174"/>
      <c r="SKI42" s="174"/>
      <c r="SKJ42" s="174"/>
      <c r="SKK42" s="174"/>
      <c r="SKL42" s="174"/>
      <c r="SKM42" s="174"/>
      <c r="SKN42" s="174"/>
      <c r="SKO42" s="174"/>
      <c r="SKP42" s="174"/>
      <c r="SKQ42" s="174"/>
      <c r="SKR42" s="174"/>
      <c r="SKS42" s="174"/>
      <c r="SKT42" s="174"/>
      <c r="SKU42" s="174"/>
      <c r="SKV42" s="174"/>
      <c r="SKW42" s="174"/>
      <c r="SKX42" s="174"/>
      <c r="SKY42" s="174"/>
      <c r="SKZ42" s="174"/>
      <c r="SLA42" s="174"/>
      <c r="SLB42" s="174"/>
      <c r="SLC42" s="174"/>
      <c r="SLD42" s="174"/>
      <c r="SLE42" s="174"/>
      <c r="SLF42" s="174"/>
      <c r="SLG42" s="174"/>
      <c r="SLH42" s="174"/>
      <c r="SLI42" s="174"/>
      <c r="SLJ42" s="174"/>
      <c r="SLK42" s="174"/>
      <c r="SLL42" s="174"/>
      <c r="SLM42" s="174"/>
      <c r="SLN42" s="174"/>
      <c r="SLO42" s="174"/>
      <c r="SLP42" s="174"/>
      <c r="SLQ42" s="174"/>
      <c r="SLR42" s="174"/>
      <c r="SLS42" s="174"/>
      <c r="SLT42" s="174"/>
      <c r="SLU42" s="174"/>
      <c r="SLV42" s="174"/>
      <c r="SLW42" s="174"/>
      <c r="SLX42" s="174"/>
      <c r="SLY42" s="174"/>
      <c r="SLZ42" s="174"/>
      <c r="SMA42" s="174"/>
      <c r="SMB42" s="174"/>
      <c r="SMC42" s="174"/>
      <c r="SMD42" s="174"/>
      <c r="SME42" s="174"/>
      <c r="SMF42" s="174"/>
      <c r="SMG42" s="174"/>
      <c r="SMH42" s="174"/>
      <c r="SMI42" s="174"/>
      <c r="SMJ42" s="174"/>
      <c r="SMK42" s="174"/>
      <c r="SML42" s="174"/>
      <c r="SMM42" s="174"/>
      <c r="SMN42" s="174"/>
      <c r="SMO42" s="174"/>
      <c r="SMP42" s="174"/>
      <c r="SMQ42" s="174"/>
      <c r="SMR42" s="174"/>
      <c r="SMS42" s="174"/>
      <c r="SMT42" s="174"/>
      <c r="SMU42" s="174"/>
      <c r="SMV42" s="174"/>
      <c r="SMW42" s="174"/>
      <c r="SMX42" s="174"/>
      <c r="SMY42" s="174"/>
      <c r="SMZ42" s="174"/>
      <c r="SNA42" s="174"/>
      <c r="SNB42" s="174"/>
      <c r="SNC42" s="174"/>
      <c r="SND42" s="174"/>
      <c r="SNE42" s="174"/>
      <c r="SNF42" s="174"/>
      <c r="SNG42" s="174"/>
      <c r="SNH42" s="174"/>
      <c r="SNI42" s="174"/>
      <c r="SNJ42" s="174"/>
      <c r="SNK42" s="174"/>
      <c r="SNL42" s="174"/>
      <c r="SNM42" s="174"/>
      <c r="SNN42" s="174"/>
      <c r="SNO42" s="174"/>
      <c r="SNP42" s="174"/>
      <c r="SNQ42" s="174"/>
      <c r="SNR42" s="174"/>
      <c r="SNS42" s="174"/>
      <c r="SNT42" s="174"/>
      <c r="SNU42" s="174"/>
      <c r="SNV42" s="174"/>
      <c r="SNW42" s="174"/>
      <c r="SNX42" s="174"/>
      <c r="SNY42" s="174"/>
      <c r="SNZ42" s="174"/>
      <c r="SOA42" s="174"/>
      <c r="SOB42" s="174"/>
      <c r="SOC42" s="174"/>
      <c r="SOD42" s="174"/>
      <c r="SOE42" s="174"/>
      <c r="SOF42" s="174"/>
      <c r="SOG42" s="174"/>
      <c r="SOH42" s="174"/>
      <c r="SOI42" s="174"/>
      <c r="SOJ42" s="174"/>
      <c r="SOK42" s="174"/>
      <c r="SOL42" s="174"/>
      <c r="SOM42" s="174"/>
      <c r="SON42" s="174"/>
      <c r="SOO42" s="174"/>
      <c r="SOP42" s="174"/>
      <c r="SOQ42" s="174"/>
      <c r="SOR42" s="174"/>
      <c r="SOS42" s="174"/>
      <c r="SOT42" s="174"/>
      <c r="SOU42" s="174"/>
      <c r="SOV42" s="174"/>
      <c r="SOW42" s="174"/>
      <c r="SOX42" s="174"/>
      <c r="SOY42" s="174"/>
      <c r="SOZ42" s="174"/>
      <c r="SPA42" s="174"/>
      <c r="SPB42" s="174"/>
      <c r="SPC42" s="174"/>
      <c r="SPD42" s="174"/>
      <c r="SPE42" s="174"/>
      <c r="SPF42" s="174"/>
      <c r="SPG42" s="174"/>
      <c r="SPH42" s="174"/>
      <c r="SPI42" s="174"/>
      <c r="SPJ42" s="174"/>
      <c r="SPK42" s="174"/>
      <c r="SPL42" s="174"/>
      <c r="SPM42" s="174"/>
      <c r="SPN42" s="174"/>
      <c r="SPO42" s="174"/>
      <c r="SPP42" s="174"/>
      <c r="SPQ42" s="174"/>
      <c r="SPR42" s="174"/>
      <c r="SPS42" s="174"/>
      <c r="SPT42" s="174"/>
      <c r="SPU42" s="174"/>
      <c r="SPV42" s="174"/>
      <c r="SPW42" s="174"/>
      <c r="SPX42" s="174"/>
      <c r="SPY42" s="174"/>
      <c r="SPZ42" s="174"/>
      <c r="SQA42" s="174"/>
      <c r="SQB42" s="174"/>
      <c r="SQC42" s="174"/>
      <c r="SQD42" s="174"/>
      <c r="SQE42" s="174"/>
      <c r="SQF42" s="174"/>
      <c r="SQG42" s="174"/>
      <c r="SQH42" s="174"/>
      <c r="SQI42" s="174"/>
      <c r="SQJ42" s="174"/>
      <c r="SQK42" s="174"/>
      <c r="SQL42" s="174"/>
      <c r="SQM42" s="174"/>
      <c r="SQN42" s="174"/>
      <c r="SQO42" s="174"/>
      <c r="SQP42" s="174"/>
      <c r="SQQ42" s="174"/>
      <c r="SQR42" s="174"/>
      <c r="SQS42" s="174"/>
      <c r="SQT42" s="174"/>
      <c r="SQU42" s="174"/>
      <c r="SQV42" s="174"/>
      <c r="SQW42" s="174"/>
      <c r="SQX42" s="174"/>
      <c r="SQY42" s="174"/>
      <c r="SQZ42" s="174"/>
      <c r="SRA42" s="174"/>
      <c r="SRB42" s="174"/>
      <c r="SRC42" s="174"/>
      <c r="SRD42" s="174"/>
      <c r="SRE42" s="174"/>
      <c r="SRF42" s="174"/>
      <c r="SRG42" s="174"/>
      <c r="SRH42" s="174"/>
      <c r="SRI42" s="174"/>
      <c r="SRJ42" s="174"/>
      <c r="SRK42" s="174"/>
      <c r="SRL42" s="174"/>
      <c r="SRM42" s="174"/>
      <c r="SRN42" s="174"/>
      <c r="SRO42" s="174"/>
      <c r="SRP42" s="174"/>
      <c r="SRQ42" s="174"/>
      <c r="SRR42" s="174"/>
      <c r="SRS42" s="174"/>
      <c r="SRT42" s="174"/>
      <c r="SRU42" s="174"/>
      <c r="SRV42" s="174"/>
      <c r="SRW42" s="174"/>
      <c r="SRX42" s="174"/>
      <c r="SRY42" s="174"/>
      <c r="SRZ42" s="174"/>
      <c r="SSA42" s="174"/>
      <c r="SSB42" s="174"/>
      <c r="SSC42" s="174"/>
      <c r="SSD42" s="174"/>
      <c r="SSE42" s="174"/>
      <c r="SSF42" s="174"/>
      <c r="SSG42" s="174"/>
      <c r="SSH42" s="174"/>
      <c r="SSI42" s="174"/>
      <c r="SSJ42" s="174"/>
      <c r="SSK42" s="174"/>
      <c r="SSL42" s="174"/>
      <c r="SSM42" s="174"/>
      <c r="SSN42" s="174"/>
      <c r="SSO42" s="174"/>
      <c r="SSP42" s="174"/>
      <c r="SSQ42" s="174"/>
      <c r="SSR42" s="174"/>
      <c r="SSS42" s="174"/>
      <c r="SST42" s="174"/>
      <c r="SSU42" s="174"/>
      <c r="SSV42" s="174"/>
      <c r="SSW42" s="174"/>
      <c r="SSX42" s="174"/>
      <c r="SSY42" s="174"/>
      <c r="SSZ42" s="174"/>
      <c r="STA42" s="174"/>
      <c r="STB42" s="174"/>
      <c r="STC42" s="174"/>
      <c r="STD42" s="174"/>
      <c r="STE42" s="174"/>
      <c r="STF42" s="174"/>
      <c r="STG42" s="174"/>
      <c r="STH42" s="174"/>
      <c r="STI42" s="174"/>
      <c r="STJ42" s="174"/>
      <c r="STK42" s="174"/>
      <c r="STL42" s="174"/>
      <c r="STM42" s="174"/>
      <c r="STN42" s="174"/>
      <c r="STO42" s="174"/>
      <c r="STP42" s="174"/>
      <c r="STQ42" s="174"/>
      <c r="STR42" s="174"/>
      <c r="STS42" s="174"/>
      <c r="STT42" s="174"/>
      <c r="STU42" s="174"/>
      <c r="STV42" s="174"/>
      <c r="STW42" s="174"/>
      <c r="STX42" s="174"/>
      <c r="STY42" s="174"/>
      <c r="STZ42" s="174"/>
      <c r="SUA42" s="174"/>
      <c r="SUB42" s="174"/>
      <c r="SUC42" s="174"/>
      <c r="SUD42" s="174"/>
      <c r="SUE42" s="174"/>
      <c r="SUF42" s="174"/>
      <c r="SUG42" s="174"/>
      <c r="SUH42" s="174"/>
      <c r="SUI42" s="174"/>
      <c r="SUJ42" s="174"/>
      <c r="SUK42" s="174"/>
      <c r="SUL42" s="174"/>
      <c r="SUM42" s="174"/>
      <c r="SUN42" s="174"/>
      <c r="SUO42" s="174"/>
      <c r="SUP42" s="174"/>
      <c r="SUQ42" s="174"/>
      <c r="SUR42" s="174"/>
      <c r="SUS42" s="174"/>
      <c r="SUT42" s="174"/>
      <c r="SUU42" s="174"/>
      <c r="SUV42" s="174"/>
      <c r="SUW42" s="174"/>
      <c r="SUX42" s="174"/>
      <c r="SUY42" s="174"/>
      <c r="SUZ42" s="174"/>
      <c r="SVA42" s="174"/>
      <c r="SVB42" s="174"/>
      <c r="SVC42" s="174"/>
      <c r="SVD42" s="174"/>
      <c r="SVE42" s="174"/>
      <c r="SVF42" s="174"/>
      <c r="SVG42" s="174"/>
      <c r="SVH42" s="174"/>
      <c r="SVI42" s="174"/>
      <c r="SVJ42" s="174"/>
      <c r="SVK42" s="174"/>
      <c r="SVL42" s="174"/>
      <c r="SVM42" s="174"/>
      <c r="SVN42" s="174"/>
      <c r="SVO42" s="174"/>
      <c r="SVP42" s="174"/>
      <c r="SVQ42" s="174"/>
      <c r="SVR42" s="174"/>
      <c r="SVS42" s="174"/>
      <c r="SVT42" s="174"/>
      <c r="SVU42" s="174"/>
      <c r="SVV42" s="174"/>
      <c r="SVW42" s="174"/>
      <c r="SVX42" s="174"/>
      <c r="SVY42" s="174"/>
      <c r="SVZ42" s="174"/>
      <c r="SWA42" s="174"/>
      <c r="SWB42" s="174"/>
      <c r="SWC42" s="174"/>
      <c r="SWD42" s="174"/>
      <c r="SWE42" s="174"/>
      <c r="SWF42" s="174"/>
      <c r="SWG42" s="174"/>
      <c r="SWH42" s="174"/>
      <c r="SWI42" s="174"/>
      <c r="SWJ42" s="174"/>
      <c r="SWK42" s="174"/>
      <c r="SWL42" s="174"/>
      <c r="SWM42" s="174"/>
      <c r="SWN42" s="174"/>
      <c r="SWO42" s="174"/>
      <c r="SWP42" s="174"/>
      <c r="SWQ42" s="174"/>
      <c r="SWR42" s="174"/>
      <c r="SWS42" s="174"/>
      <c r="SWT42" s="174"/>
      <c r="SWU42" s="174"/>
      <c r="SWV42" s="174"/>
      <c r="SWW42" s="174"/>
      <c r="SWX42" s="174"/>
      <c r="SWY42" s="174"/>
      <c r="SWZ42" s="174"/>
      <c r="SXA42" s="174"/>
      <c r="SXB42" s="174"/>
      <c r="SXC42" s="174"/>
      <c r="SXD42" s="174"/>
      <c r="SXE42" s="174"/>
      <c r="SXF42" s="174"/>
      <c r="SXG42" s="174"/>
      <c r="SXH42" s="174"/>
      <c r="SXI42" s="174"/>
      <c r="SXJ42" s="174"/>
      <c r="SXK42" s="174"/>
      <c r="SXL42" s="174"/>
      <c r="SXM42" s="174"/>
      <c r="SXN42" s="174"/>
      <c r="SXO42" s="174"/>
      <c r="SXP42" s="174"/>
      <c r="SXQ42" s="174"/>
      <c r="SXR42" s="174"/>
      <c r="SXS42" s="174"/>
      <c r="SXT42" s="174"/>
      <c r="SXU42" s="174"/>
      <c r="SXV42" s="174"/>
      <c r="SXW42" s="174"/>
      <c r="SXX42" s="174"/>
      <c r="SXY42" s="174"/>
      <c r="SXZ42" s="174"/>
      <c r="SYA42" s="174"/>
      <c r="SYB42" s="174"/>
      <c r="SYC42" s="174"/>
      <c r="SYD42" s="174"/>
      <c r="SYE42" s="174"/>
      <c r="SYF42" s="174"/>
      <c r="SYG42" s="174"/>
      <c r="SYH42" s="174"/>
      <c r="SYI42" s="174"/>
      <c r="SYJ42" s="174"/>
      <c r="SYK42" s="174"/>
      <c r="SYL42" s="174"/>
      <c r="SYM42" s="174"/>
      <c r="SYN42" s="174"/>
      <c r="SYO42" s="174"/>
      <c r="SYP42" s="174"/>
      <c r="SYQ42" s="174"/>
      <c r="SYR42" s="174"/>
      <c r="SYS42" s="174"/>
      <c r="SYT42" s="174"/>
      <c r="SYU42" s="174"/>
      <c r="SYV42" s="174"/>
      <c r="SYW42" s="174"/>
      <c r="SYX42" s="174"/>
      <c r="SYY42" s="174"/>
      <c r="SYZ42" s="174"/>
      <c r="SZA42" s="174"/>
      <c r="SZB42" s="174"/>
      <c r="SZC42" s="174"/>
      <c r="SZD42" s="174"/>
      <c r="SZE42" s="174"/>
      <c r="SZF42" s="174"/>
      <c r="SZG42" s="174"/>
      <c r="SZH42" s="174"/>
      <c r="SZI42" s="174"/>
      <c r="SZJ42" s="174"/>
      <c r="SZK42" s="174"/>
      <c r="SZL42" s="174"/>
      <c r="SZM42" s="174"/>
      <c r="SZN42" s="174"/>
      <c r="SZO42" s="174"/>
      <c r="SZP42" s="174"/>
      <c r="SZQ42" s="174"/>
      <c r="SZR42" s="174"/>
      <c r="SZS42" s="174"/>
      <c r="SZT42" s="174"/>
      <c r="SZU42" s="174"/>
      <c r="SZV42" s="174"/>
      <c r="SZW42" s="174"/>
      <c r="SZX42" s="174"/>
      <c r="SZY42" s="174"/>
      <c r="SZZ42" s="174"/>
      <c r="TAA42" s="174"/>
      <c r="TAB42" s="174"/>
      <c r="TAC42" s="174"/>
      <c r="TAD42" s="174"/>
      <c r="TAE42" s="174"/>
      <c r="TAF42" s="174"/>
      <c r="TAG42" s="174"/>
      <c r="TAH42" s="174"/>
      <c r="TAI42" s="174"/>
      <c r="TAJ42" s="174"/>
      <c r="TAK42" s="174"/>
      <c r="TAL42" s="174"/>
      <c r="TAM42" s="174"/>
      <c r="TAN42" s="174"/>
      <c r="TAO42" s="174"/>
      <c r="TAP42" s="174"/>
      <c r="TAQ42" s="174"/>
      <c r="TAR42" s="174"/>
      <c r="TAS42" s="174"/>
      <c r="TAT42" s="174"/>
      <c r="TAU42" s="174"/>
      <c r="TAV42" s="174"/>
      <c r="TAW42" s="174"/>
      <c r="TAX42" s="174"/>
      <c r="TAY42" s="174"/>
      <c r="TAZ42" s="174"/>
      <c r="TBA42" s="174"/>
      <c r="TBB42" s="174"/>
      <c r="TBC42" s="174"/>
      <c r="TBD42" s="174"/>
      <c r="TBE42" s="174"/>
      <c r="TBF42" s="174"/>
      <c r="TBG42" s="174"/>
      <c r="TBH42" s="174"/>
      <c r="TBI42" s="174"/>
      <c r="TBJ42" s="174"/>
      <c r="TBK42" s="174"/>
      <c r="TBL42" s="174"/>
      <c r="TBM42" s="174"/>
      <c r="TBN42" s="174"/>
      <c r="TBO42" s="174"/>
      <c r="TBP42" s="174"/>
      <c r="TBQ42" s="174"/>
      <c r="TBR42" s="174"/>
      <c r="TBS42" s="174"/>
      <c r="TBT42" s="174"/>
      <c r="TBU42" s="174"/>
      <c r="TBV42" s="174"/>
      <c r="TBW42" s="174"/>
      <c r="TBX42" s="174"/>
      <c r="TBY42" s="174"/>
      <c r="TBZ42" s="174"/>
      <c r="TCA42" s="174"/>
      <c r="TCB42" s="174"/>
      <c r="TCC42" s="174"/>
      <c r="TCD42" s="174"/>
      <c r="TCE42" s="174"/>
      <c r="TCF42" s="174"/>
      <c r="TCG42" s="174"/>
      <c r="TCH42" s="174"/>
      <c r="TCI42" s="174"/>
      <c r="TCJ42" s="174"/>
      <c r="TCK42" s="174"/>
      <c r="TCL42" s="174"/>
      <c r="TCM42" s="174"/>
      <c r="TCN42" s="174"/>
      <c r="TCO42" s="174"/>
      <c r="TCP42" s="174"/>
      <c r="TCQ42" s="174"/>
      <c r="TCR42" s="174"/>
      <c r="TCS42" s="174"/>
      <c r="TCT42" s="174"/>
      <c r="TCU42" s="174"/>
      <c r="TCV42" s="174"/>
      <c r="TCW42" s="174"/>
      <c r="TCX42" s="174"/>
      <c r="TCY42" s="174"/>
      <c r="TCZ42" s="174"/>
      <c r="TDA42" s="174"/>
      <c r="TDB42" s="174"/>
      <c r="TDC42" s="174"/>
      <c r="TDD42" s="174"/>
      <c r="TDE42" s="174"/>
      <c r="TDF42" s="174"/>
      <c r="TDG42" s="174"/>
      <c r="TDH42" s="174"/>
      <c r="TDI42" s="174"/>
      <c r="TDJ42" s="174"/>
      <c r="TDK42" s="174"/>
      <c r="TDL42" s="174"/>
      <c r="TDM42" s="174"/>
      <c r="TDN42" s="174"/>
      <c r="TDO42" s="174"/>
      <c r="TDP42" s="174"/>
      <c r="TDQ42" s="174"/>
      <c r="TDR42" s="174"/>
      <c r="TDS42" s="174"/>
      <c r="TDT42" s="174"/>
      <c r="TDU42" s="174"/>
      <c r="TDV42" s="174"/>
      <c r="TDW42" s="174"/>
      <c r="TDX42" s="174"/>
      <c r="TDY42" s="174"/>
      <c r="TDZ42" s="174"/>
      <c r="TEA42" s="174"/>
      <c r="TEB42" s="174"/>
      <c r="TEC42" s="174"/>
      <c r="TED42" s="174"/>
      <c r="TEE42" s="174"/>
      <c r="TEF42" s="174"/>
      <c r="TEG42" s="174"/>
      <c r="TEH42" s="174"/>
      <c r="TEI42" s="174"/>
      <c r="TEJ42" s="174"/>
      <c r="TEK42" s="174"/>
      <c r="TEL42" s="174"/>
      <c r="TEM42" s="174"/>
      <c r="TEN42" s="174"/>
      <c r="TEO42" s="174"/>
      <c r="TEP42" s="174"/>
      <c r="TEQ42" s="174"/>
      <c r="TER42" s="174"/>
      <c r="TES42" s="174"/>
      <c r="TET42" s="174"/>
      <c r="TEU42" s="174"/>
      <c r="TEV42" s="174"/>
      <c r="TEW42" s="174"/>
      <c r="TEX42" s="174"/>
      <c r="TEY42" s="174"/>
      <c r="TEZ42" s="174"/>
      <c r="TFA42" s="174"/>
      <c r="TFB42" s="174"/>
      <c r="TFC42" s="174"/>
      <c r="TFD42" s="174"/>
      <c r="TFE42" s="174"/>
      <c r="TFF42" s="174"/>
      <c r="TFG42" s="174"/>
      <c r="TFH42" s="174"/>
      <c r="TFI42" s="174"/>
      <c r="TFJ42" s="174"/>
      <c r="TFK42" s="174"/>
      <c r="TFL42" s="174"/>
      <c r="TFM42" s="174"/>
      <c r="TFN42" s="174"/>
      <c r="TFO42" s="174"/>
      <c r="TFP42" s="174"/>
      <c r="TFQ42" s="174"/>
      <c r="TFR42" s="174"/>
      <c r="TFS42" s="174"/>
      <c r="TFT42" s="174"/>
      <c r="TFU42" s="174"/>
      <c r="TFV42" s="174"/>
      <c r="TFW42" s="174"/>
      <c r="TFX42" s="174"/>
      <c r="TFY42" s="174"/>
      <c r="TFZ42" s="174"/>
      <c r="TGA42" s="174"/>
      <c r="TGB42" s="174"/>
      <c r="TGC42" s="174"/>
      <c r="TGD42" s="174"/>
      <c r="TGE42" s="174"/>
      <c r="TGF42" s="174"/>
      <c r="TGG42" s="174"/>
      <c r="TGH42" s="174"/>
      <c r="TGI42" s="174"/>
      <c r="TGJ42" s="174"/>
      <c r="TGK42" s="174"/>
      <c r="TGL42" s="174"/>
      <c r="TGM42" s="174"/>
      <c r="TGN42" s="174"/>
      <c r="TGO42" s="174"/>
      <c r="TGP42" s="174"/>
      <c r="TGQ42" s="174"/>
      <c r="TGR42" s="174"/>
      <c r="TGS42" s="174"/>
      <c r="TGT42" s="174"/>
      <c r="TGU42" s="174"/>
      <c r="TGV42" s="174"/>
      <c r="TGW42" s="174"/>
      <c r="TGX42" s="174"/>
      <c r="TGY42" s="174"/>
      <c r="TGZ42" s="174"/>
      <c r="THA42" s="174"/>
      <c r="THB42" s="174"/>
      <c r="THC42" s="174"/>
      <c r="THD42" s="174"/>
      <c r="THE42" s="174"/>
      <c r="THF42" s="174"/>
      <c r="THG42" s="174"/>
      <c r="THH42" s="174"/>
      <c r="THI42" s="174"/>
      <c r="THJ42" s="174"/>
      <c r="THK42" s="174"/>
      <c r="THL42" s="174"/>
      <c r="THM42" s="174"/>
      <c r="THN42" s="174"/>
      <c r="THO42" s="174"/>
      <c r="THP42" s="174"/>
      <c r="THQ42" s="174"/>
      <c r="THR42" s="174"/>
      <c r="THS42" s="174"/>
      <c r="THT42" s="174"/>
      <c r="THU42" s="174"/>
      <c r="THV42" s="174"/>
      <c r="THW42" s="174"/>
      <c r="THX42" s="174"/>
      <c r="THY42" s="174"/>
      <c r="THZ42" s="174"/>
      <c r="TIA42" s="174"/>
      <c r="TIB42" s="174"/>
      <c r="TIC42" s="174"/>
      <c r="TID42" s="174"/>
      <c r="TIE42" s="174"/>
      <c r="TIF42" s="174"/>
      <c r="TIG42" s="174"/>
      <c r="TIH42" s="174"/>
      <c r="TII42" s="174"/>
      <c r="TIJ42" s="174"/>
      <c r="TIK42" s="174"/>
      <c r="TIL42" s="174"/>
      <c r="TIM42" s="174"/>
      <c r="TIN42" s="174"/>
      <c r="TIO42" s="174"/>
      <c r="TIP42" s="174"/>
      <c r="TIQ42" s="174"/>
      <c r="TIR42" s="174"/>
      <c r="TIS42" s="174"/>
      <c r="TIT42" s="174"/>
      <c r="TIU42" s="174"/>
      <c r="TIV42" s="174"/>
      <c r="TIW42" s="174"/>
      <c r="TIX42" s="174"/>
      <c r="TIY42" s="174"/>
      <c r="TIZ42" s="174"/>
      <c r="TJA42" s="174"/>
      <c r="TJB42" s="174"/>
      <c r="TJC42" s="174"/>
      <c r="TJD42" s="174"/>
      <c r="TJE42" s="174"/>
      <c r="TJF42" s="174"/>
      <c r="TJG42" s="174"/>
      <c r="TJH42" s="174"/>
      <c r="TJI42" s="174"/>
      <c r="TJJ42" s="174"/>
      <c r="TJK42" s="174"/>
      <c r="TJL42" s="174"/>
      <c r="TJM42" s="174"/>
      <c r="TJN42" s="174"/>
      <c r="TJO42" s="174"/>
      <c r="TJP42" s="174"/>
      <c r="TJQ42" s="174"/>
      <c r="TJR42" s="174"/>
      <c r="TJS42" s="174"/>
      <c r="TJT42" s="174"/>
      <c r="TJU42" s="174"/>
      <c r="TJV42" s="174"/>
      <c r="TJW42" s="174"/>
      <c r="TJX42" s="174"/>
      <c r="TJY42" s="174"/>
      <c r="TJZ42" s="174"/>
      <c r="TKA42" s="174"/>
      <c r="TKB42" s="174"/>
      <c r="TKC42" s="174"/>
      <c r="TKD42" s="174"/>
      <c r="TKE42" s="174"/>
      <c r="TKF42" s="174"/>
      <c r="TKG42" s="174"/>
      <c r="TKH42" s="174"/>
      <c r="TKI42" s="174"/>
      <c r="TKJ42" s="174"/>
      <c r="TKK42" s="174"/>
      <c r="TKL42" s="174"/>
      <c r="TKM42" s="174"/>
      <c r="TKN42" s="174"/>
      <c r="TKO42" s="174"/>
      <c r="TKP42" s="174"/>
      <c r="TKQ42" s="174"/>
      <c r="TKR42" s="174"/>
      <c r="TKS42" s="174"/>
      <c r="TKT42" s="174"/>
      <c r="TKU42" s="174"/>
      <c r="TKV42" s="174"/>
      <c r="TKW42" s="174"/>
      <c r="TKX42" s="174"/>
      <c r="TKY42" s="174"/>
      <c r="TKZ42" s="174"/>
      <c r="TLA42" s="174"/>
      <c r="TLB42" s="174"/>
      <c r="TLC42" s="174"/>
      <c r="TLD42" s="174"/>
      <c r="TLE42" s="174"/>
      <c r="TLF42" s="174"/>
      <c r="TLG42" s="174"/>
      <c r="TLH42" s="174"/>
      <c r="TLI42" s="174"/>
      <c r="TLJ42" s="174"/>
      <c r="TLK42" s="174"/>
      <c r="TLL42" s="174"/>
      <c r="TLM42" s="174"/>
      <c r="TLN42" s="174"/>
      <c r="TLO42" s="174"/>
      <c r="TLP42" s="174"/>
      <c r="TLQ42" s="174"/>
      <c r="TLR42" s="174"/>
      <c r="TLS42" s="174"/>
      <c r="TLT42" s="174"/>
      <c r="TLU42" s="174"/>
      <c r="TLV42" s="174"/>
      <c r="TLW42" s="174"/>
      <c r="TLX42" s="174"/>
      <c r="TLY42" s="174"/>
      <c r="TLZ42" s="174"/>
      <c r="TMA42" s="174"/>
      <c r="TMB42" s="174"/>
      <c r="TMC42" s="174"/>
      <c r="TMD42" s="174"/>
      <c r="TME42" s="174"/>
      <c r="TMF42" s="174"/>
      <c r="TMG42" s="174"/>
      <c r="TMH42" s="174"/>
      <c r="TMI42" s="174"/>
      <c r="TMJ42" s="174"/>
      <c r="TMK42" s="174"/>
      <c r="TML42" s="174"/>
      <c r="TMM42" s="174"/>
      <c r="TMN42" s="174"/>
      <c r="TMO42" s="174"/>
      <c r="TMP42" s="174"/>
      <c r="TMQ42" s="174"/>
      <c r="TMR42" s="174"/>
      <c r="TMS42" s="174"/>
      <c r="TMT42" s="174"/>
      <c r="TMU42" s="174"/>
      <c r="TMV42" s="174"/>
      <c r="TMW42" s="174"/>
      <c r="TMX42" s="174"/>
      <c r="TMY42" s="174"/>
      <c r="TMZ42" s="174"/>
      <c r="TNA42" s="174"/>
      <c r="TNB42" s="174"/>
      <c r="TNC42" s="174"/>
      <c r="TND42" s="174"/>
      <c r="TNE42" s="174"/>
      <c r="TNF42" s="174"/>
      <c r="TNG42" s="174"/>
      <c r="TNH42" s="174"/>
      <c r="TNI42" s="174"/>
      <c r="TNJ42" s="174"/>
      <c r="TNK42" s="174"/>
      <c r="TNL42" s="174"/>
      <c r="TNM42" s="174"/>
      <c r="TNN42" s="174"/>
      <c r="TNO42" s="174"/>
      <c r="TNP42" s="174"/>
      <c r="TNQ42" s="174"/>
      <c r="TNR42" s="174"/>
      <c r="TNS42" s="174"/>
      <c r="TNT42" s="174"/>
      <c r="TNU42" s="174"/>
      <c r="TNV42" s="174"/>
      <c r="TNW42" s="174"/>
      <c r="TNX42" s="174"/>
      <c r="TNY42" s="174"/>
      <c r="TNZ42" s="174"/>
      <c r="TOA42" s="174"/>
      <c r="TOB42" s="174"/>
      <c r="TOC42" s="174"/>
      <c r="TOD42" s="174"/>
      <c r="TOE42" s="174"/>
      <c r="TOF42" s="174"/>
      <c r="TOG42" s="174"/>
      <c r="TOH42" s="174"/>
      <c r="TOI42" s="174"/>
      <c r="TOJ42" s="174"/>
      <c r="TOK42" s="174"/>
      <c r="TOL42" s="174"/>
      <c r="TOM42" s="174"/>
      <c r="TON42" s="174"/>
      <c r="TOO42" s="174"/>
      <c r="TOP42" s="174"/>
      <c r="TOQ42" s="174"/>
      <c r="TOR42" s="174"/>
      <c r="TOS42" s="174"/>
      <c r="TOT42" s="174"/>
      <c r="TOU42" s="174"/>
      <c r="TOV42" s="174"/>
      <c r="TOW42" s="174"/>
      <c r="TOX42" s="174"/>
      <c r="TOY42" s="174"/>
      <c r="TOZ42" s="174"/>
      <c r="TPA42" s="174"/>
      <c r="TPB42" s="174"/>
      <c r="TPC42" s="174"/>
      <c r="TPD42" s="174"/>
      <c r="TPE42" s="174"/>
      <c r="TPF42" s="174"/>
      <c r="TPG42" s="174"/>
      <c r="TPH42" s="174"/>
      <c r="TPI42" s="174"/>
      <c r="TPJ42" s="174"/>
      <c r="TPK42" s="174"/>
      <c r="TPL42" s="174"/>
      <c r="TPM42" s="174"/>
      <c r="TPN42" s="174"/>
      <c r="TPO42" s="174"/>
      <c r="TPP42" s="174"/>
      <c r="TPQ42" s="174"/>
      <c r="TPR42" s="174"/>
      <c r="TPS42" s="174"/>
      <c r="TPT42" s="174"/>
      <c r="TPU42" s="174"/>
      <c r="TPV42" s="174"/>
      <c r="TPW42" s="174"/>
      <c r="TPX42" s="174"/>
      <c r="TPY42" s="174"/>
      <c r="TPZ42" s="174"/>
      <c r="TQA42" s="174"/>
      <c r="TQB42" s="174"/>
      <c r="TQC42" s="174"/>
      <c r="TQD42" s="174"/>
      <c r="TQE42" s="174"/>
      <c r="TQF42" s="174"/>
      <c r="TQG42" s="174"/>
      <c r="TQH42" s="174"/>
      <c r="TQI42" s="174"/>
      <c r="TQJ42" s="174"/>
      <c r="TQK42" s="174"/>
      <c r="TQL42" s="174"/>
      <c r="TQM42" s="174"/>
      <c r="TQN42" s="174"/>
      <c r="TQO42" s="174"/>
      <c r="TQP42" s="174"/>
      <c r="TQQ42" s="174"/>
      <c r="TQR42" s="174"/>
      <c r="TQS42" s="174"/>
      <c r="TQT42" s="174"/>
      <c r="TQU42" s="174"/>
      <c r="TQV42" s="174"/>
      <c r="TQW42" s="174"/>
      <c r="TQX42" s="174"/>
      <c r="TQY42" s="174"/>
      <c r="TQZ42" s="174"/>
      <c r="TRA42" s="174"/>
      <c r="TRB42" s="174"/>
      <c r="TRC42" s="174"/>
      <c r="TRD42" s="174"/>
      <c r="TRE42" s="174"/>
      <c r="TRF42" s="174"/>
      <c r="TRG42" s="174"/>
      <c r="TRH42" s="174"/>
      <c r="TRI42" s="174"/>
      <c r="TRJ42" s="174"/>
      <c r="TRK42" s="174"/>
      <c r="TRL42" s="174"/>
      <c r="TRM42" s="174"/>
      <c r="TRN42" s="174"/>
      <c r="TRO42" s="174"/>
      <c r="TRP42" s="174"/>
      <c r="TRQ42" s="174"/>
      <c r="TRR42" s="174"/>
      <c r="TRS42" s="174"/>
      <c r="TRT42" s="174"/>
      <c r="TRU42" s="174"/>
      <c r="TRV42" s="174"/>
      <c r="TRW42" s="174"/>
      <c r="TRX42" s="174"/>
      <c r="TRY42" s="174"/>
      <c r="TRZ42" s="174"/>
      <c r="TSA42" s="174"/>
      <c r="TSB42" s="174"/>
      <c r="TSC42" s="174"/>
      <c r="TSD42" s="174"/>
      <c r="TSE42" s="174"/>
      <c r="TSF42" s="174"/>
      <c r="TSG42" s="174"/>
      <c r="TSH42" s="174"/>
      <c r="TSI42" s="174"/>
      <c r="TSJ42" s="174"/>
      <c r="TSK42" s="174"/>
      <c r="TSL42" s="174"/>
      <c r="TSM42" s="174"/>
      <c r="TSN42" s="174"/>
      <c r="TSO42" s="174"/>
      <c r="TSP42" s="174"/>
      <c r="TSQ42" s="174"/>
      <c r="TSR42" s="174"/>
      <c r="TSS42" s="174"/>
      <c r="TST42" s="174"/>
      <c r="TSU42" s="174"/>
      <c r="TSV42" s="174"/>
      <c r="TSW42" s="174"/>
      <c r="TSX42" s="174"/>
      <c r="TSY42" s="174"/>
      <c r="TSZ42" s="174"/>
      <c r="TTA42" s="174"/>
      <c r="TTB42" s="174"/>
      <c r="TTC42" s="174"/>
      <c r="TTD42" s="174"/>
      <c r="TTE42" s="174"/>
      <c r="TTF42" s="174"/>
      <c r="TTG42" s="174"/>
      <c r="TTH42" s="174"/>
      <c r="TTI42" s="174"/>
      <c r="TTJ42" s="174"/>
      <c r="TTK42" s="174"/>
      <c r="TTL42" s="174"/>
      <c r="TTM42" s="174"/>
      <c r="TTN42" s="174"/>
      <c r="TTO42" s="174"/>
      <c r="TTP42" s="174"/>
      <c r="TTQ42" s="174"/>
      <c r="TTR42" s="174"/>
      <c r="TTS42" s="174"/>
      <c r="TTT42" s="174"/>
      <c r="TTU42" s="174"/>
      <c r="TTV42" s="174"/>
      <c r="TTW42" s="174"/>
      <c r="TTX42" s="174"/>
      <c r="TTY42" s="174"/>
      <c r="TTZ42" s="174"/>
      <c r="TUA42" s="174"/>
      <c r="TUB42" s="174"/>
      <c r="TUC42" s="174"/>
      <c r="TUD42" s="174"/>
      <c r="TUE42" s="174"/>
      <c r="TUF42" s="174"/>
      <c r="TUG42" s="174"/>
      <c r="TUH42" s="174"/>
      <c r="TUI42" s="174"/>
      <c r="TUJ42" s="174"/>
      <c r="TUK42" s="174"/>
      <c r="TUL42" s="174"/>
      <c r="TUM42" s="174"/>
      <c r="TUN42" s="174"/>
      <c r="TUO42" s="174"/>
      <c r="TUP42" s="174"/>
      <c r="TUQ42" s="174"/>
      <c r="TUR42" s="174"/>
      <c r="TUS42" s="174"/>
      <c r="TUT42" s="174"/>
      <c r="TUU42" s="174"/>
      <c r="TUV42" s="174"/>
      <c r="TUW42" s="174"/>
      <c r="TUX42" s="174"/>
      <c r="TUY42" s="174"/>
      <c r="TUZ42" s="174"/>
      <c r="TVA42" s="174"/>
      <c r="TVB42" s="174"/>
      <c r="TVC42" s="174"/>
      <c r="TVD42" s="174"/>
      <c r="TVE42" s="174"/>
      <c r="TVF42" s="174"/>
      <c r="TVG42" s="174"/>
      <c r="TVH42" s="174"/>
      <c r="TVI42" s="174"/>
      <c r="TVJ42" s="174"/>
      <c r="TVK42" s="174"/>
      <c r="TVL42" s="174"/>
      <c r="TVM42" s="174"/>
      <c r="TVN42" s="174"/>
      <c r="TVO42" s="174"/>
      <c r="TVP42" s="174"/>
      <c r="TVQ42" s="174"/>
      <c r="TVR42" s="174"/>
      <c r="TVS42" s="174"/>
      <c r="TVT42" s="174"/>
      <c r="TVU42" s="174"/>
      <c r="TVV42" s="174"/>
      <c r="TVW42" s="174"/>
      <c r="TVX42" s="174"/>
      <c r="TVY42" s="174"/>
      <c r="TVZ42" s="174"/>
      <c r="TWA42" s="174"/>
      <c r="TWB42" s="174"/>
      <c r="TWC42" s="174"/>
      <c r="TWD42" s="174"/>
      <c r="TWE42" s="174"/>
      <c r="TWF42" s="174"/>
      <c r="TWG42" s="174"/>
      <c r="TWH42" s="174"/>
      <c r="TWI42" s="174"/>
      <c r="TWJ42" s="174"/>
      <c r="TWK42" s="174"/>
      <c r="TWL42" s="174"/>
      <c r="TWM42" s="174"/>
      <c r="TWN42" s="174"/>
      <c r="TWO42" s="174"/>
      <c r="TWP42" s="174"/>
      <c r="TWQ42" s="174"/>
      <c r="TWR42" s="174"/>
      <c r="TWS42" s="174"/>
      <c r="TWT42" s="174"/>
      <c r="TWU42" s="174"/>
      <c r="TWV42" s="174"/>
      <c r="TWW42" s="174"/>
      <c r="TWX42" s="174"/>
      <c r="TWY42" s="174"/>
      <c r="TWZ42" s="174"/>
      <c r="TXA42" s="174"/>
      <c r="TXB42" s="174"/>
      <c r="TXC42" s="174"/>
      <c r="TXD42" s="174"/>
      <c r="TXE42" s="174"/>
      <c r="TXF42" s="174"/>
      <c r="TXG42" s="174"/>
      <c r="TXH42" s="174"/>
      <c r="TXI42" s="174"/>
      <c r="TXJ42" s="174"/>
      <c r="TXK42" s="174"/>
      <c r="TXL42" s="174"/>
      <c r="TXM42" s="174"/>
      <c r="TXN42" s="174"/>
      <c r="TXO42" s="174"/>
      <c r="TXP42" s="174"/>
      <c r="TXQ42" s="174"/>
      <c r="TXR42" s="174"/>
      <c r="TXS42" s="174"/>
      <c r="TXT42" s="174"/>
      <c r="TXU42" s="174"/>
      <c r="TXV42" s="174"/>
      <c r="TXW42" s="174"/>
      <c r="TXX42" s="174"/>
      <c r="TXY42" s="174"/>
      <c r="TXZ42" s="174"/>
      <c r="TYA42" s="174"/>
      <c r="TYB42" s="174"/>
      <c r="TYC42" s="174"/>
      <c r="TYD42" s="174"/>
      <c r="TYE42" s="174"/>
      <c r="TYF42" s="174"/>
      <c r="TYG42" s="174"/>
      <c r="TYH42" s="174"/>
      <c r="TYI42" s="174"/>
      <c r="TYJ42" s="174"/>
      <c r="TYK42" s="174"/>
      <c r="TYL42" s="174"/>
      <c r="TYM42" s="174"/>
      <c r="TYN42" s="174"/>
      <c r="TYO42" s="174"/>
      <c r="TYP42" s="174"/>
      <c r="TYQ42" s="174"/>
      <c r="TYR42" s="174"/>
      <c r="TYS42" s="174"/>
      <c r="TYT42" s="174"/>
      <c r="TYU42" s="174"/>
      <c r="TYV42" s="174"/>
      <c r="TYW42" s="174"/>
      <c r="TYX42" s="174"/>
      <c r="TYY42" s="174"/>
      <c r="TYZ42" s="174"/>
      <c r="TZA42" s="174"/>
      <c r="TZB42" s="174"/>
      <c r="TZC42" s="174"/>
      <c r="TZD42" s="174"/>
      <c r="TZE42" s="174"/>
      <c r="TZF42" s="174"/>
      <c r="TZG42" s="174"/>
      <c r="TZH42" s="174"/>
      <c r="TZI42" s="174"/>
      <c r="TZJ42" s="174"/>
      <c r="TZK42" s="174"/>
      <c r="TZL42" s="174"/>
      <c r="TZM42" s="174"/>
      <c r="TZN42" s="174"/>
      <c r="TZO42" s="174"/>
      <c r="TZP42" s="174"/>
      <c r="TZQ42" s="174"/>
      <c r="TZR42" s="174"/>
      <c r="TZS42" s="174"/>
      <c r="TZT42" s="174"/>
      <c r="TZU42" s="174"/>
      <c r="TZV42" s="174"/>
      <c r="TZW42" s="174"/>
      <c r="TZX42" s="174"/>
      <c r="TZY42" s="174"/>
      <c r="TZZ42" s="174"/>
      <c r="UAA42" s="174"/>
      <c r="UAB42" s="174"/>
      <c r="UAC42" s="174"/>
      <c r="UAD42" s="174"/>
      <c r="UAE42" s="174"/>
      <c r="UAF42" s="174"/>
      <c r="UAG42" s="174"/>
      <c r="UAH42" s="174"/>
      <c r="UAI42" s="174"/>
      <c r="UAJ42" s="174"/>
      <c r="UAK42" s="174"/>
      <c r="UAL42" s="174"/>
      <c r="UAM42" s="174"/>
      <c r="UAN42" s="174"/>
      <c r="UAO42" s="174"/>
      <c r="UAP42" s="174"/>
      <c r="UAQ42" s="174"/>
      <c r="UAR42" s="174"/>
      <c r="UAS42" s="174"/>
      <c r="UAT42" s="174"/>
      <c r="UAU42" s="174"/>
      <c r="UAV42" s="174"/>
      <c r="UAW42" s="174"/>
      <c r="UAX42" s="174"/>
      <c r="UAY42" s="174"/>
      <c r="UAZ42" s="174"/>
      <c r="UBA42" s="174"/>
      <c r="UBB42" s="174"/>
      <c r="UBC42" s="174"/>
      <c r="UBD42" s="174"/>
      <c r="UBE42" s="174"/>
      <c r="UBF42" s="174"/>
      <c r="UBG42" s="174"/>
      <c r="UBH42" s="174"/>
      <c r="UBI42" s="174"/>
      <c r="UBJ42" s="174"/>
      <c r="UBK42" s="174"/>
      <c r="UBL42" s="174"/>
      <c r="UBM42" s="174"/>
      <c r="UBN42" s="174"/>
      <c r="UBO42" s="174"/>
      <c r="UBP42" s="174"/>
      <c r="UBQ42" s="174"/>
      <c r="UBR42" s="174"/>
      <c r="UBS42" s="174"/>
      <c r="UBT42" s="174"/>
      <c r="UBU42" s="174"/>
      <c r="UBV42" s="174"/>
      <c r="UBW42" s="174"/>
      <c r="UBX42" s="174"/>
      <c r="UBY42" s="174"/>
      <c r="UBZ42" s="174"/>
      <c r="UCA42" s="174"/>
      <c r="UCB42" s="174"/>
      <c r="UCC42" s="174"/>
      <c r="UCD42" s="174"/>
      <c r="UCE42" s="174"/>
      <c r="UCF42" s="174"/>
      <c r="UCG42" s="174"/>
      <c r="UCH42" s="174"/>
      <c r="UCI42" s="174"/>
      <c r="UCJ42" s="174"/>
      <c r="UCK42" s="174"/>
      <c r="UCL42" s="174"/>
      <c r="UCM42" s="174"/>
      <c r="UCN42" s="174"/>
      <c r="UCO42" s="174"/>
      <c r="UCP42" s="174"/>
      <c r="UCQ42" s="174"/>
      <c r="UCR42" s="174"/>
      <c r="UCS42" s="174"/>
      <c r="UCT42" s="174"/>
      <c r="UCU42" s="174"/>
      <c r="UCV42" s="174"/>
      <c r="UCW42" s="174"/>
      <c r="UCX42" s="174"/>
      <c r="UCY42" s="174"/>
      <c r="UCZ42" s="174"/>
      <c r="UDA42" s="174"/>
      <c r="UDB42" s="174"/>
      <c r="UDC42" s="174"/>
      <c r="UDD42" s="174"/>
      <c r="UDE42" s="174"/>
      <c r="UDF42" s="174"/>
      <c r="UDG42" s="174"/>
      <c r="UDH42" s="174"/>
      <c r="UDI42" s="174"/>
      <c r="UDJ42" s="174"/>
      <c r="UDK42" s="174"/>
      <c r="UDL42" s="174"/>
      <c r="UDM42" s="174"/>
      <c r="UDN42" s="174"/>
      <c r="UDO42" s="174"/>
      <c r="UDP42" s="174"/>
      <c r="UDQ42" s="174"/>
      <c r="UDR42" s="174"/>
      <c r="UDS42" s="174"/>
      <c r="UDT42" s="174"/>
      <c r="UDU42" s="174"/>
      <c r="UDV42" s="174"/>
      <c r="UDW42" s="174"/>
      <c r="UDX42" s="174"/>
      <c r="UDY42" s="174"/>
      <c r="UDZ42" s="174"/>
      <c r="UEA42" s="174"/>
      <c r="UEB42" s="174"/>
      <c r="UEC42" s="174"/>
      <c r="UED42" s="174"/>
      <c r="UEE42" s="174"/>
      <c r="UEF42" s="174"/>
      <c r="UEG42" s="174"/>
      <c r="UEH42" s="174"/>
      <c r="UEI42" s="174"/>
      <c r="UEJ42" s="174"/>
      <c r="UEK42" s="174"/>
      <c r="UEL42" s="174"/>
      <c r="UEM42" s="174"/>
      <c r="UEN42" s="174"/>
      <c r="UEO42" s="174"/>
      <c r="UEP42" s="174"/>
      <c r="UEQ42" s="174"/>
      <c r="UER42" s="174"/>
      <c r="UES42" s="174"/>
      <c r="UET42" s="174"/>
      <c r="UEU42" s="174"/>
      <c r="UEV42" s="174"/>
      <c r="UEW42" s="174"/>
      <c r="UEX42" s="174"/>
      <c r="UEY42" s="174"/>
      <c r="UEZ42" s="174"/>
      <c r="UFA42" s="174"/>
      <c r="UFB42" s="174"/>
      <c r="UFC42" s="174"/>
      <c r="UFD42" s="174"/>
      <c r="UFE42" s="174"/>
      <c r="UFF42" s="174"/>
      <c r="UFG42" s="174"/>
      <c r="UFH42" s="174"/>
      <c r="UFI42" s="174"/>
      <c r="UFJ42" s="174"/>
      <c r="UFK42" s="174"/>
      <c r="UFL42" s="174"/>
      <c r="UFM42" s="174"/>
      <c r="UFN42" s="174"/>
      <c r="UFO42" s="174"/>
      <c r="UFP42" s="174"/>
      <c r="UFQ42" s="174"/>
      <c r="UFR42" s="174"/>
      <c r="UFS42" s="174"/>
      <c r="UFT42" s="174"/>
      <c r="UFU42" s="174"/>
      <c r="UFV42" s="174"/>
      <c r="UFW42" s="174"/>
      <c r="UFX42" s="174"/>
      <c r="UFY42" s="174"/>
      <c r="UFZ42" s="174"/>
      <c r="UGA42" s="174"/>
      <c r="UGB42" s="174"/>
      <c r="UGC42" s="174"/>
      <c r="UGD42" s="174"/>
      <c r="UGE42" s="174"/>
      <c r="UGF42" s="174"/>
      <c r="UGG42" s="174"/>
      <c r="UGH42" s="174"/>
      <c r="UGI42" s="174"/>
      <c r="UGJ42" s="174"/>
      <c r="UGK42" s="174"/>
      <c r="UGL42" s="174"/>
      <c r="UGM42" s="174"/>
      <c r="UGN42" s="174"/>
      <c r="UGO42" s="174"/>
      <c r="UGP42" s="174"/>
      <c r="UGQ42" s="174"/>
      <c r="UGR42" s="174"/>
      <c r="UGS42" s="174"/>
      <c r="UGT42" s="174"/>
      <c r="UGU42" s="174"/>
      <c r="UGV42" s="174"/>
      <c r="UGW42" s="174"/>
      <c r="UGX42" s="174"/>
      <c r="UGY42" s="174"/>
      <c r="UGZ42" s="174"/>
      <c r="UHA42" s="174"/>
      <c r="UHB42" s="174"/>
      <c r="UHC42" s="174"/>
      <c r="UHD42" s="174"/>
      <c r="UHE42" s="174"/>
      <c r="UHF42" s="174"/>
      <c r="UHG42" s="174"/>
      <c r="UHH42" s="174"/>
      <c r="UHI42" s="174"/>
      <c r="UHJ42" s="174"/>
      <c r="UHK42" s="174"/>
      <c r="UHL42" s="174"/>
      <c r="UHM42" s="174"/>
      <c r="UHN42" s="174"/>
      <c r="UHO42" s="174"/>
      <c r="UHP42" s="174"/>
      <c r="UHQ42" s="174"/>
      <c r="UHR42" s="174"/>
      <c r="UHS42" s="174"/>
      <c r="UHT42" s="174"/>
      <c r="UHU42" s="174"/>
      <c r="UHV42" s="174"/>
      <c r="UHW42" s="174"/>
      <c r="UHX42" s="174"/>
      <c r="UHY42" s="174"/>
      <c r="UHZ42" s="174"/>
      <c r="UIA42" s="174"/>
      <c r="UIB42" s="174"/>
      <c r="UIC42" s="174"/>
      <c r="UID42" s="174"/>
      <c r="UIE42" s="174"/>
      <c r="UIF42" s="174"/>
      <c r="UIG42" s="174"/>
      <c r="UIH42" s="174"/>
      <c r="UII42" s="174"/>
      <c r="UIJ42" s="174"/>
      <c r="UIK42" s="174"/>
      <c r="UIL42" s="174"/>
      <c r="UIM42" s="174"/>
      <c r="UIN42" s="174"/>
      <c r="UIO42" s="174"/>
      <c r="UIP42" s="174"/>
      <c r="UIQ42" s="174"/>
      <c r="UIR42" s="174"/>
      <c r="UIS42" s="174"/>
      <c r="UIT42" s="174"/>
      <c r="UIU42" s="174"/>
      <c r="UIV42" s="174"/>
      <c r="UIW42" s="174"/>
      <c r="UIX42" s="174"/>
      <c r="UIY42" s="174"/>
      <c r="UIZ42" s="174"/>
      <c r="UJA42" s="174"/>
      <c r="UJB42" s="174"/>
      <c r="UJC42" s="174"/>
      <c r="UJD42" s="174"/>
      <c r="UJE42" s="174"/>
      <c r="UJF42" s="174"/>
      <c r="UJG42" s="174"/>
      <c r="UJH42" s="174"/>
      <c r="UJI42" s="174"/>
      <c r="UJJ42" s="174"/>
      <c r="UJK42" s="174"/>
      <c r="UJL42" s="174"/>
      <c r="UJM42" s="174"/>
      <c r="UJN42" s="174"/>
      <c r="UJO42" s="174"/>
      <c r="UJP42" s="174"/>
      <c r="UJQ42" s="174"/>
      <c r="UJR42" s="174"/>
      <c r="UJS42" s="174"/>
      <c r="UJT42" s="174"/>
      <c r="UJU42" s="174"/>
      <c r="UJV42" s="174"/>
      <c r="UJW42" s="174"/>
      <c r="UJX42" s="174"/>
      <c r="UJY42" s="174"/>
      <c r="UJZ42" s="174"/>
      <c r="UKA42" s="174"/>
      <c r="UKB42" s="174"/>
      <c r="UKC42" s="174"/>
      <c r="UKD42" s="174"/>
      <c r="UKE42" s="174"/>
      <c r="UKF42" s="174"/>
      <c r="UKG42" s="174"/>
      <c r="UKH42" s="174"/>
      <c r="UKI42" s="174"/>
      <c r="UKJ42" s="174"/>
      <c r="UKK42" s="174"/>
      <c r="UKL42" s="174"/>
      <c r="UKM42" s="174"/>
      <c r="UKN42" s="174"/>
      <c r="UKO42" s="174"/>
      <c r="UKP42" s="174"/>
      <c r="UKQ42" s="174"/>
      <c r="UKR42" s="174"/>
      <c r="UKS42" s="174"/>
      <c r="UKT42" s="174"/>
      <c r="UKU42" s="174"/>
      <c r="UKV42" s="174"/>
      <c r="UKW42" s="174"/>
      <c r="UKX42" s="174"/>
      <c r="UKY42" s="174"/>
      <c r="UKZ42" s="174"/>
      <c r="ULA42" s="174"/>
      <c r="ULB42" s="174"/>
      <c r="ULC42" s="174"/>
      <c r="ULD42" s="174"/>
      <c r="ULE42" s="174"/>
      <c r="ULF42" s="174"/>
      <c r="ULG42" s="174"/>
      <c r="ULH42" s="174"/>
      <c r="ULI42" s="174"/>
      <c r="ULJ42" s="174"/>
      <c r="ULK42" s="174"/>
      <c r="ULL42" s="174"/>
      <c r="ULM42" s="174"/>
      <c r="ULN42" s="174"/>
      <c r="ULO42" s="174"/>
      <c r="ULP42" s="174"/>
      <c r="ULQ42" s="174"/>
      <c r="ULR42" s="174"/>
      <c r="ULS42" s="174"/>
      <c r="ULT42" s="174"/>
      <c r="ULU42" s="174"/>
      <c r="ULV42" s="174"/>
      <c r="ULW42" s="174"/>
      <c r="ULX42" s="174"/>
      <c r="ULY42" s="174"/>
      <c r="ULZ42" s="174"/>
      <c r="UMA42" s="174"/>
      <c r="UMB42" s="174"/>
      <c r="UMC42" s="174"/>
      <c r="UMD42" s="174"/>
      <c r="UME42" s="174"/>
      <c r="UMF42" s="174"/>
      <c r="UMG42" s="174"/>
      <c r="UMH42" s="174"/>
      <c r="UMI42" s="174"/>
      <c r="UMJ42" s="174"/>
      <c r="UMK42" s="174"/>
      <c r="UML42" s="174"/>
      <c r="UMM42" s="174"/>
      <c r="UMN42" s="174"/>
      <c r="UMO42" s="174"/>
      <c r="UMP42" s="174"/>
      <c r="UMQ42" s="174"/>
      <c r="UMR42" s="174"/>
      <c r="UMS42" s="174"/>
      <c r="UMT42" s="174"/>
      <c r="UMU42" s="174"/>
      <c r="UMV42" s="174"/>
      <c r="UMW42" s="174"/>
      <c r="UMX42" s="174"/>
      <c r="UMY42" s="174"/>
      <c r="UMZ42" s="174"/>
      <c r="UNA42" s="174"/>
      <c r="UNB42" s="174"/>
      <c r="UNC42" s="174"/>
      <c r="UND42" s="174"/>
      <c r="UNE42" s="174"/>
      <c r="UNF42" s="174"/>
      <c r="UNG42" s="174"/>
      <c r="UNH42" s="174"/>
      <c r="UNI42" s="174"/>
      <c r="UNJ42" s="174"/>
      <c r="UNK42" s="174"/>
      <c r="UNL42" s="174"/>
      <c r="UNM42" s="174"/>
      <c r="UNN42" s="174"/>
      <c r="UNO42" s="174"/>
      <c r="UNP42" s="174"/>
      <c r="UNQ42" s="174"/>
      <c r="UNR42" s="174"/>
      <c r="UNS42" s="174"/>
      <c r="UNT42" s="174"/>
      <c r="UNU42" s="174"/>
      <c r="UNV42" s="174"/>
      <c r="UNW42" s="174"/>
      <c r="UNX42" s="174"/>
      <c r="UNY42" s="174"/>
      <c r="UNZ42" s="174"/>
      <c r="UOA42" s="174"/>
      <c r="UOB42" s="174"/>
      <c r="UOC42" s="174"/>
      <c r="UOD42" s="174"/>
      <c r="UOE42" s="174"/>
      <c r="UOF42" s="174"/>
      <c r="UOG42" s="174"/>
      <c r="UOH42" s="174"/>
      <c r="UOI42" s="174"/>
      <c r="UOJ42" s="174"/>
      <c r="UOK42" s="174"/>
      <c r="UOL42" s="174"/>
      <c r="UOM42" s="174"/>
      <c r="UON42" s="174"/>
      <c r="UOO42" s="174"/>
      <c r="UOP42" s="174"/>
      <c r="UOQ42" s="174"/>
      <c r="UOR42" s="174"/>
      <c r="UOS42" s="174"/>
      <c r="UOT42" s="174"/>
      <c r="UOU42" s="174"/>
      <c r="UOV42" s="174"/>
      <c r="UOW42" s="174"/>
      <c r="UOX42" s="174"/>
      <c r="UOY42" s="174"/>
      <c r="UOZ42" s="174"/>
      <c r="UPA42" s="174"/>
      <c r="UPB42" s="174"/>
      <c r="UPC42" s="174"/>
      <c r="UPD42" s="174"/>
      <c r="UPE42" s="174"/>
      <c r="UPF42" s="174"/>
      <c r="UPG42" s="174"/>
      <c r="UPH42" s="174"/>
      <c r="UPI42" s="174"/>
      <c r="UPJ42" s="174"/>
      <c r="UPK42" s="174"/>
      <c r="UPL42" s="174"/>
      <c r="UPM42" s="174"/>
      <c r="UPN42" s="174"/>
      <c r="UPO42" s="174"/>
      <c r="UPP42" s="174"/>
      <c r="UPQ42" s="174"/>
      <c r="UPR42" s="174"/>
      <c r="UPS42" s="174"/>
      <c r="UPT42" s="174"/>
      <c r="UPU42" s="174"/>
      <c r="UPV42" s="174"/>
      <c r="UPW42" s="174"/>
      <c r="UPX42" s="174"/>
      <c r="UPY42" s="174"/>
      <c r="UPZ42" s="174"/>
      <c r="UQA42" s="174"/>
      <c r="UQB42" s="174"/>
      <c r="UQC42" s="174"/>
      <c r="UQD42" s="174"/>
      <c r="UQE42" s="174"/>
      <c r="UQF42" s="174"/>
      <c r="UQG42" s="174"/>
      <c r="UQH42" s="174"/>
      <c r="UQI42" s="174"/>
      <c r="UQJ42" s="174"/>
      <c r="UQK42" s="174"/>
      <c r="UQL42" s="174"/>
      <c r="UQM42" s="174"/>
      <c r="UQN42" s="174"/>
      <c r="UQO42" s="174"/>
      <c r="UQP42" s="174"/>
      <c r="UQQ42" s="174"/>
      <c r="UQR42" s="174"/>
      <c r="UQS42" s="174"/>
      <c r="UQT42" s="174"/>
      <c r="UQU42" s="174"/>
      <c r="UQV42" s="174"/>
      <c r="UQW42" s="174"/>
      <c r="UQX42" s="174"/>
      <c r="UQY42" s="174"/>
      <c r="UQZ42" s="174"/>
      <c r="URA42" s="174"/>
      <c r="URB42" s="174"/>
      <c r="URC42" s="174"/>
      <c r="URD42" s="174"/>
      <c r="URE42" s="174"/>
      <c r="URF42" s="174"/>
      <c r="URG42" s="174"/>
      <c r="URH42" s="174"/>
      <c r="URI42" s="174"/>
      <c r="URJ42" s="174"/>
      <c r="URK42" s="174"/>
      <c r="URL42" s="174"/>
      <c r="URM42" s="174"/>
      <c r="URN42" s="174"/>
      <c r="URO42" s="174"/>
      <c r="URP42" s="174"/>
      <c r="URQ42" s="174"/>
      <c r="URR42" s="174"/>
      <c r="URS42" s="174"/>
      <c r="URT42" s="174"/>
      <c r="URU42" s="174"/>
      <c r="URV42" s="174"/>
      <c r="URW42" s="174"/>
      <c r="URX42" s="174"/>
      <c r="URY42" s="174"/>
      <c r="URZ42" s="174"/>
      <c r="USA42" s="174"/>
      <c r="USB42" s="174"/>
      <c r="USC42" s="174"/>
      <c r="USD42" s="174"/>
      <c r="USE42" s="174"/>
      <c r="USF42" s="174"/>
      <c r="USG42" s="174"/>
      <c r="USH42" s="174"/>
      <c r="USI42" s="174"/>
      <c r="USJ42" s="174"/>
      <c r="USK42" s="174"/>
      <c r="USL42" s="174"/>
      <c r="USM42" s="174"/>
      <c r="USN42" s="174"/>
      <c r="USO42" s="174"/>
      <c r="USP42" s="174"/>
      <c r="USQ42" s="174"/>
      <c r="USR42" s="174"/>
      <c r="USS42" s="174"/>
      <c r="UST42" s="174"/>
      <c r="USU42" s="174"/>
      <c r="USV42" s="174"/>
      <c r="USW42" s="174"/>
      <c r="USX42" s="174"/>
      <c r="USY42" s="174"/>
      <c r="USZ42" s="174"/>
      <c r="UTA42" s="174"/>
      <c r="UTB42" s="174"/>
      <c r="UTC42" s="174"/>
      <c r="UTD42" s="174"/>
      <c r="UTE42" s="174"/>
      <c r="UTF42" s="174"/>
      <c r="UTG42" s="174"/>
      <c r="UTH42" s="174"/>
      <c r="UTI42" s="174"/>
      <c r="UTJ42" s="174"/>
      <c r="UTK42" s="174"/>
      <c r="UTL42" s="174"/>
      <c r="UTM42" s="174"/>
      <c r="UTN42" s="174"/>
      <c r="UTO42" s="174"/>
      <c r="UTP42" s="174"/>
      <c r="UTQ42" s="174"/>
      <c r="UTR42" s="174"/>
      <c r="UTS42" s="174"/>
      <c r="UTT42" s="174"/>
      <c r="UTU42" s="174"/>
      <c r="UTV42" s="174"/>
      <c r="UTW42" s="174"/>
      <c r="UTX42" s="174"/>
      <c r="UTY42" s="174"/>
      <c r="UTZ42" s="174"/>
      <c r="UUA42" s="174"/>
      <c r="UUB42" s="174"/>
      <c r="UUC42" s="174"/>
      <c r="UUD42" s="174"/>
      <c r="UUE42" s="174"/>
      <c r="UUF42" s="174"/>
      <c r="UUG42" s="174"/>
      <c r="UUH42" s="174"/>
      <c r="UUI42" s="174"/>
      <c r="UUJ42" s="174"/>
      <c r="UUK42" s="174"/>
      <c r="UUL42" s="174"/>
      <c r="UUM42" s="174"/>
      <c r="UUN42" s="174"/>
      <c r="UUO42" s="174"/>
      <c r="UUP42" s="174"/>
      <c r="UUQ42" s="174"/>
      <c r="UUR42" s="174"/>
      <c r="UUS42" s="174"/>
      <c r="UUT42" s="174"/>
      <c r="UUU42" s="174"/>
      <c r="UUV42" s="174"/>
      <c r="UUW42" s="174"/>
      <c r="UUX42" s="174"/>
      <c r="UUY42" s="174"/>
      <c r="UUZ42" s="174"/>
      <c r="UVA42" s="174"/>
      <c r="UVB42" s="174"/>
      <c r="UVC42" s="174"/>
      <c r="UVD42" s="174"/>
      <c r="UVE42" s="174"/>
      <c r="UVF42" s="174"/>
      <c r="UVG42" s="174"/>
      <c r="UVH42" s="174"/>
      <c r="UVI42" s="174"/>
      <c r="UVJ42" s="174"/>
      <c r="UVK42" s="174"/>
      <c r="UVL42" s="174"/>
      <c r="UVM42" s="174"/>
      <c r="UVN42" s="174"/>
      <c r="UVO42" s="174"/>
      <c r="UVP42" s="174"/>
      <c r="UVQ42" s="174"/>
      <c r="UVR42" s="174"/>
      <c r="UVS42" s="174"/>
      <c r="UVT42" s="174"/>
      <c r="UVU42" s="174"/>
      <c r="UVV42" s="174"/>
      <c r="UVW42" s="174"/>
      <c r="UVX42" s="174"/>
      <c r="UVY42" s="174"/>
      <c r="UVZ42" s="174"/>
      <c r="UWA42" s="174"/>
      <c r="UWB42" s="174"/>
      <c r="UWC42" s="174"/>
      <c r="UWD42" s="174"/>
      <c r="UWE42" s="174"/>
      <c r="UWF42" s="174"/>
      <c r="UWG42" s="174"/>
      <c r="UWH42" s="174"/>
      <c r="UWI42" s="174"/>
      <c r="UWJ42" s="174"/>
      <c r="UWK42" s="174"/>
      <c r="UWL42" s="174"/>
      <c r="UWM42" s="174"/>
      <c r="UWN42" s="174"/>
      <c r="UWO42" s="174"/>
      <c r="UWP42" s="174"/>
      <c r="UWQ42" s="174"/>
      <c r="UWR42" s="174"/>
      <c r="UWS42" s="174"/>
      <c r="UWT42" s="174"/>
      <c r="UWU42" s="174"/>
      <c r="UWV42" s="174"/>
      <c r="UWW42" s="174"/>
      <c r="UWX42" s="174"/>
      <c r="UWY42" s="174"/>
      <c r="UWZ42" s="174"/>
      <c r="UXA42" s="174"/>
      <c r="UXB42" s="174"/>
      <c r="UXC42" s="174"/>
      <c r="UXD42" s="174"/>
      <c r="UXE42" s="174"/>
      <c r="UXF42" s="174"/>
      <c r="UXG42" s="174"/>
      <c r="UXH42" s="174"/>
      <c r="UXI42" s="174"/>
      <c r="UXJ42" s="174"/>
      <c r="UXK42" s="174"/>
      <c r="UXL42" s="174"/>
      <c r="UXM42" s="174"/>
      <c r="UXN42" s="174"/>
      <c r="UXO42" s="174"/>
      <c r="UXP42" s="174"/>
      <c r="UXQ42" s="174"/>
      <c r="UXR42" s="174"/>
      <c r="UXS42" s="174"/>
      <c r="UXT42" s="174"/>
      <c r="UXU42" s="174"/>
      <c r="UXV42" s="174"/>
      <c r="UXW42" s="174"/>
      <c r="UXX42" s="174"/>
      <c r="UXY42" s="174"/>
      <c r="UXZ42" s="174"/>
      <c r="UYA42" s="174"/>
      <c r="UYB42" s="174"/>
      <c r="UYC42" s="174"/>
      <c r="UYD42" s="174"/>
      <c r="UYE42" s="174"/>
      <c r="UYF42" s="174"/>
      <c r="UYG42" s="174"/>
      <c r="UYH42" s="174"/>
      <c r="UYI42" s="174"/>
      <c r="UYJ42" s="174"/>
      <c r="UYK42" s="174"/>
      <c r="UYL42" s="174"/>
      <c r="UYM42" s="174"/>
      <c r="UYN42" s="174"/>
      <c r="UYO42" s="174"/>
      <c r="UYP42" s="174"/>
      <c r="UYQ42" s="174"/>
      <c r="UYR42" s="174"/>
      <c r="UYS42" s="174"/>
      <c r="UYT42" s="174"/>
      <c r="UYU42" s="174"/>
      <c r="UYV42" s="174"/>
      <c r="UYW42" s="174"/>
      <c r="UYX42" s="174"/>
      <c r="UYY42" s="174"/>
      <c r="UYZ42" s="174"/>
      <c r="UZA42" s="174"/>
      <c r="UZB42" s="174"/>
      <c r="UZC42" s="174"/>
      <c r="UZD42" s="174"/>
      <c r="UZE42" s="174"/>
      <c r="UZF42" s="174"/>
      <c r="UZG42" s="174"/>
      <c r="UZH42" s="174"/>
      <c r="UZI42" s="174"/>
      <c r="UZJ42" s="174"/>
      <c r="UZK42" s="174"/>
      <c r="UZL42" s="174"/>
      <c r="UZM42" s="174"/>
      <c r="UZN42" s="174"/>
      <c r="UZO42" s="174"/>
      <c r="UZP42" s="174"/>
      <c r="UZQ42" s="174"/>
      <c r="UZR42" s="174"/>
      <c r="UZS42" s="174"/>
      <c r="UZT42" s="174"/>
      <c r="UZU42" s="174"/>
      <c r="UZV42" s="174"/>
      <c r="UZW42" s="174"/>
      <c r="UZX42" s="174"/>
      <c r="UZY42" s="174"/>
      <c r="UZZ42" s="174"/>
      <c r="VAA42" s="174"/>
      <c r="VAB42" s="174"/>
      <c r="VAC42" s="174"/>
      <c r="VAD42" s="174"/>
      <c r="VAE42" s="174"/>
      <c r="VAF42" s="174"/>
      <c r="VAG42" s="174"/>
      <c r="VAH42" s="174"/>
      <c r="VAI42" s="174"/>
      <c r="VAJ42" s="174"/>
      <c r="VAK42" s="174"/>
      <c r="VAL42" s="174"/>
      <c r="VAM42" s="174"/>
      <c r="VAN42" s="174"/>
      <c r="VAO42" s="174"/>
      <c r="VAP42" s="174"/>
      <c r="VAQ42" s="174"/>
      <c r="VAR42" s="174"/>
      <c r="VAS42" s="174"/>
      <c r="VAT42" s="174"/>
      <c r="VAU42" s="174"/>
      <c r="VAV42" s="174"/>
      <c r="VAW42" s="174"/>
      <c r="VAX42" s="174"/>
      <c r="VAY42" s="174"/>
      <c r="VAZ42" s="174"/>
      <c r="VBA42" s="174"/>
      <c r="VBB42" s="174"/>
      <c r="VBC42" s="174"/>
      <c r="VBD42" s="174"/>
      <c r="VBE42" s="174"/>
      <c r="VBF42" s="174"/>
      <c r="VBG42" s="174"/>
      <c r="VBH42" s="174"/>
      <c r="VBI42" s="174"/>
      <c r="VBJ42" s="174"/>
      <c r="VBK42" s="174"/>
      <c r="VBL42" s="174"/>
      <c r="VBM42" s="174"/>
      <c r="VBN42" s="174"/>
      <c r="VBO42" s="174"/>
      <c r="VBP42" s="174"/>
      <c r="VBQ42" s="174"/>
      <c r="VBR42" s="174"/>
      <c r="VBS42" s="174"/>
      <c r="VBT42" s="174"/>
      <c r="VBU42" s="174"/>
      <c r="VBV42" s="174"/>
      <c r="VBW42" s="174"/>
      <c r="VBX42" s="174"/>
      <c r="VBY42" s="174"/>
      <c r="VBZ42" s="174"/>
      <c r="VCA42" s="174"/>
      <c r="VCB42" s="174"/>
      <c r="VCC42" s="174"/>
      <c r="VCD42" s="174"/>
      <c r="VCE42" s="174"/>
      <c r="VCF42" s="174"/>
      <c r="VCG42" s="174"/>
      <c r="VCH42" s="174"/>
      <c r="VCI42" s="174"/>
      <c r="VCJ42" s="174"/>
      <c r="VCK42" s="174"/>
      <c r="VCL42" s="174"/>
      <c r="VCM42" s="174"/>
      <c r="VCN42" s="174"/>
      <c r="VCO42" s="174"/>
      <c r="VCP42" s="174"/>
      <c r="VCQ42" s="174"/>
      <c r="VCR42" s="174"/>
      <c r="VCS42" s="174"/>
      <c r="VCT42" s="174"/>
      <c r="VCU42" s="174"/>
      <c r="VCV42" s="174"/>
      <c r="VCW42" s="174"/>
      <c r="VCX42" s="174"/>
      <c r="VCY42" s="174"/>
      <c r="VCZ42" s="174"/>
      <c r="VDA42" s="174"/>
      <c r="VDB42" s="174"/>
      <c r="VDC42" s="174"/>
      <c r="VDD42" s="174"/>
      <c r="VDE42" s="174"/>
      <c r="VDF42" s="174"/>
      <c r="VDG42" s="174"/>
      <c r="VDH42" s="174"/>
      <c r="VDI42" s="174"/>
      <c r="VDJ42" s="174"/>
      <c r="VDK42" s="174"/>
      <c r="VDL42" s="174"/>
      <c r="VDM42" s="174"/>
      <c r="VDN42" s="174"/>
      <c r="VDO42" s="174"/>
      <c r="VDP42" s="174"/>
      <c r="VDQ42" s="174"/>
      <c r="VDR42" s="174"/>
      <c r="VDS42" s="174"/>
      <c r="VDT42" s="174"/>
      <c r="VDU42" s="174"/>
      <c r="VDV42" s="174"/>
      <c r="VDW42" s="174"/>
      <c r="VDX42" s="174"/>
      <c r="VDY42" s="174"/>
      <c r="VDZ42" s="174"/>
      <c r="VEA42" s="174"/>
      <c r="VEB42" s="174"/>
      <c r="VEC42" s="174"/>
      <c r="VED42" s="174"/>
      <c r="VEE42" s="174"/>
      <c r="VEF42" s="174"/>
      <c r="VEG42" s="174"/>
      <c r="VEH42" s="174"/>
      <c r="VEI42" s="174"/>
      <c r="VEJ42" s="174"/>
      <c r="VEK42" s="174"/>
      <c r="VEL42" s="174"/>
      <c r="VEM42" s="174"/>
      <c r="VEN42" s="174"/>
      <c r="VEO42" s="174"/>
      <c r="VEP42" s="174"/>
      <c r="VEQ42" s="174"/>
      <c r="VER42" s="174"/>
      <c r="VES42" s="174"/>
      <c r="VET42" s="174"/>
      <c r="VEU42" s="174"/>
      <c r="VEV42" s="174"/>
      <c r="VEW42" s="174"/>
      <c r="VEX42" s="174"/>
      <c r="VEY42" s="174"/>
      <c r="VEZ42" s="174"/>
      <c r="VFA42" s="174"/>
      <c r="VFB42" s="174"/>
      <c r="VFC42" s="174"/>
      <c r="VFD42" s="174"/>
      <c r="VFE42" s="174"/>
      <c r="VFF42" s="174"/>
      <c r="VFG42" s="174"/>
      <c r="VFH42" s="174"/>
      <c r="VFI42" s="174"/>
      <c r="VFJ42" s="174"/>
      <c r="VFK42" s="174"/>
      <c r="VFL42" s="174"/>
      <c r="VFM42" s="174"/>
      <c r="VFN42" s="174"/>
      <c r="VFO42" s="174"/>
      <c r="VFP42" s="174"/>
      <c r="VFQ42" s="174"/>
      <c r="VFR42" s="174"/>
      <c r="VFS42" s="174"/>
      <c r="VFT42" s="174"/>
      <c r="VFU42" s="174"/>
      <c r="VFV42" s="174"/>
      <c r="VFW42" s="174"/>
      <c r="VFX42" s="174"/>
      <c r="VFY42" s="174"/>
      <c r="VFZ42" s="174"/>
      <c r="VGA42" s="174"/>
      <c r="VGB42" s="174"/>
      <c r="VGC42" s="174"/>
      <c r="VGD42" s="174"/>
      <c r="VGE42" s="174"/>
      <c r="VGF42" s="174"/>
      <c r="VGG42" s="174"/>
      <c r="VGH42" s="174"/>
      <c r="VGI42" s="174"/>
      <c r="VGJ42" s="174"/>
      <c r="VGK42" s="174"/>
      <c r="VGL42" s="174"/>
      <c r="VGM42" s="174"/>
      <c r="VGN42" s="174"/>
      <c r="VGO42" s="174"/>
      <c r="VGP42" s="174"/>
      <c r="VGQ42" s="174"/>
      <c r="VGR42" s="174"/>
      <c r="VGS42" s="174"/>
      <c r="VGT42" s="174"/>
      <c r="VGU42" s="174"/>
      <c r="VGV42" s="174"/>
      <c r="VGW42" s="174"/>
      <c r="VGX42" s="174"/>
      <c r="VGY42" s="174"/>
      <c r="VGZ42" s="174"/>
      <c r="VHA42" s="174"/>
      <c r="VHB42" s="174"/>
      <c r="VHC42" s="174"/>
      <c r="VHD42" s="174"/>
      <c r="VHE42" s="174"/>
      <c r="VHF42" s="174"/>
      <c r="VHG42" s="174"/>
      <c r="VHH42" s="174"/>
      <c r="VHI42" s="174"/>
      <c r="VHJ42" s="174"/>
      <c r="VHK42" s="174"/>
      <c r="VHL42" s="174"/>
      <c r="VHM42" s="174"/>
      <c r="VHN42" s="174"/>
      <c r="VHO42" s="174"/>
      <c r="VHP42" s="174"/>
      <c r="VHQ42" s="174"/>
      <c r="VHR42" s="174"/>
      <c r="VHS42" s="174"/>
      <c r="VHT42" s="174"/>
      <c r="VHU42" s="174"/>
      <c r="VHV42" s="174"/>
      <c r="VHW42" s="174"/>
      <c r="VHX42" s="174"/>
      <c r="VHY42" s="174"/>
      <c r="VHZ42" s="174"/>
      <c r="VIA42" s="174"/>
      <c r="VIB42" s="174"/>
      <c r="VIC42" s="174"/>
      <c r="VID42" s="174"/>
      <c r="VIE42" s="174"/>
      <c r="VIF42" s="174"/>
      <c r="VIG42" s="174"/>
      <c r="VIH42" s="174"/>
      <c r="VII42" s="174"/>
      <c r="VIJ42" s="174"/>
      <c r="VIK42" s="174"/>
      <c r="VIL42" s="174"/>
      <c r="VIM42" s="174"/>
      <c r="VIN42" s="174"/>
      <c r="VIO42" s="174"/>
      <c r="VIP42" s="174"/>
      <c r="VIQ42" s="174"/>
      <c r="VIR42" s="174"/>
      <c r="VIS42" s="174"/>
      <c r="VIT42" s="174"/>
      <c r="VIU42" s="174"/>
      <c r="VIV42" s="174"/>
      <c r="VIW42" s="174"/>
      <c r="VIX42" s="174"/>
      <c r="VIY42" s="174"/>
      <c r="VIZ42" s="174"/>
      <c r="VJA42" s="174"/>
      <c r="VJB42" s="174"/>
      <c r="VJC42" s="174"/>
      <c r="VJD42" s="174"/>
      <c r="VJE42" s="174"/>
      <c r="VJF42" s="174"/>
      <c r="VJG42" s="174"/>
      <c r="VJH42" s="174"/>
      <c r="VJI42" s="174"/>
      <c r="VJJ42" s="174"/>
      <c r="VJK42" s="174"/>
      <c r="VJL42" s="174"/>
      <c r="VJM42" s="174"/>
      <c r="VJN42" s="174"/>
      <c r="VJO42" s="174"/>
      <c r="VJP42" s="174"/>
      <c r="VJQ42" s="174"/>
      <c r="VJR42" s="174"/>
      <c r="VJS42" s="174"/>
      <c r="VJT42" s="174"/>
      <c r="VJU42" s="174"/>
      <c r="VJV42" s="174"/>
      <c r="VJW42" s="174"/>
      <c r="VJX42" s="174"/>
      <c r="VJY42" s="174"/>
      <c r="VJZ42" s="174"/>
      <c r="VKA42" s="174"/>
      <c r="VKB42" s="174"/>
      <c r="VKC42" s="174"/>
      <c r="VKD42" s="174"/>
      <c r="VKE42" s="174"/>
      <c r="VKF42" s="174"/>
      <c r="VKG42" s="174"/>
      <c r="VKH42" s="174"/>
      <c r="VKI42" s="174"/>
      <c r="VKJ42" s="174"/>
      <c r="VKK42" s="174"/>
      <c r="VKL42" s="174"/>
      <c r="VKM42" s="174"/>
      <c r="VKN42" s="174"/>
      <c r="VKO42" s="174"/>
      <c r="VKP42" s="174"/>
      <c r="VKQ42" s="174"/>
      <c r="VKR42" s="174"/>
      <c r="VKS42" s="174"/>
      <c r="VKT42" s="174"/>
      <c r="VKU42" s="174"/>
      <c r="VKV42" s="174"/>
      <c r="VKW42" s="174"/>
      <c r="VKX42" s="174"/>
      <c r="VKY42" s="174"/>
      <c r="VKZ42" s="174"/>
      <c r="VLA42" s="174"/>
      <c r="VLB42" s="174"/>
      <c r="VLC42" s="174"/>
      <c r="VLD42" s="174"/>
      <c r="VLE42" s="174"/>
      <c r="VLF42" s="174"/>
      <c r="VLG42" s="174"/>
      <c r="VLH42" s="174"/>
      <c r="VLI42" s="174"/>
      <c r="VLJ42" s="174"/>
      <c r="VLK42" s="174"/>
      <c r="VLL42" s="174"/>
      <c r="VLM42" s="174"/>
      <c r="VLN42" s="174"/>
      <c r="VLO42" s="174"/>
      <c r="VLP42" s="174"/>
      <c r="VLQ42" s="174"/>
      <c r="VLR42" s="174"/>
      <c r="VLS42" s="174"/>
      <c r="VLT42" s="174"/>
      <c r="VLU42" s="174"/>
      <c r="VLV42" s="174"/>
      <c r="VLW42" s="174"/>
      <c r="VLX42" s="174"/>
      <c r="VLY42" s="174"/>
      <c r="VLZ42" s="174"/>
      <c r="VMA42" s="174"/>
      <c r="VMB42" s="174"/>
      <c r="VMC42" s="174"/>
      <c r="VMD42" s="174"/>
      <c r="VME42" s="174"/>
      <c r="VMF42" s="174"/>
      <c r="VMG42" s="174"/>
      <c r="VMH42" s="174"/>
      <c r="VMI42" s="174"/>
      <c r="VMJ42" s="174"/>
      <c r="VMK42" s="174"/>
      <c r="VML42" s="174"/>
      <c r="VMM42" s="174"/>
      <c r="VMN42" s="174"/>
      <c r="VMO42" s="174"/>
      <c r="VMP42" s="174"/>
      <c r="VMQ42" s="174"/>
      <c r="VMR42" s="174"/>
      <c r="VMS42" s="174"/>
      <c r="VMT42" s="174"/>
      <c r="VMU42" s="174"/>
      <c r="VMV42" s="174"/>
      <c r="VMW42" s="174"/>
      <c r="VMX42" s="174"/>
      <c r="VMY42" s="174"/>
      <c r="VMZ42" s="174"/>
      <c r="VNA42" s="174"/>
      <c r="VNB42" s="174"/>
      <c r="VNC42" s="174"/>
      <c r="VND42" s="174"/>
      <c r="VNE42" s="174"/>
      <c r="VNF42" s="174"/>
      <c r="VNG42" s="174"/>
      <c r="VNH42" s="174"/>
      <c r="VNI42" s="174"/>
      <c r="VNJ42" s="174"/>
      <c r="VNK42" s="174"/>
      <c r="VNL42" s="174"/>
      <c r="VNM42" s="174"/>
      <c r="VNN42" s="174"/>
      <c r="VNO42" s="174"/>
      <c r="VNP42" s="174"/>
      <c r="VNQ42" s="174"/>
      <c r="VNR42" s="174"/>
      <c r="VNS42" s="174"/>
      <c r="VNT42" s="174"/>
      <c r="VNU42" s="174"/>
      <c r="VNV42" s="174"/>
      <c r="VNW42" s="174"/>
      <c r="VNX42" s="174"/>
      <c r="VNY42" s="174"/>
      <c r="VNZ42" s="174"/>
      <c r="VOA42" s="174"/>
      <c r="VOB42" s="174"/>
      <c r="VOC42" s="174"/>
      <c r="VOD42" s="174"/>
      <c r="VOE42" s="174"/>
      <c r="VOF42" s="174"/>
      <c r="VOG42" s="174"/>
      <c r="VOH42" s="174"/>
      <c r="VOI42" s="174"/>
      <c r="VOJ42" s="174"/>
      <c r="VOK42" s="174"/>
      <c r="VOL42" s="174"/>
      <c r="VOM42" s="174"/>
      <c r="VON42" s="174"/>
      <c r="VOO42" s="174"/>
      <c r="VOP42" s="174"/>
      <c r="VOQ42" s="174"/>
      <c r="VOR42" s="174"/>
      <c r="VOS42" s="174"/>
      <c r="VOT42" s="174"/>
      <c r="VOU42" s="174"/>
      <c r="VOV42" s="174"/>
      <c r="VOW42" s="174"/>
      <c r="VOX42" s="174"/>
      <c r="VOY42" s="174"/>
      <c r="VOZ42" s="174"/>
      <c r="VPA42" s="174"/>
      <c r="VPB42" s="174"/>
      <c r="VPC42" s="174"/>
      <c r="VPD42" s="174"/>
      <c r="VPE42" s="174"/>
      <c r="VPF42" s="174"/>
      <c r="VPG42" s="174"/>
      <c r="VPH42" s="174"/>
      <c r="VPI42" s="174"/>
      <c r="VPJ42" s="174"/>
      <c r="VPK42" s="174"/>
      <c r="VPL42" s="174"/>
      <c r="VPM42" s="174"/>
      <c r="VPN42" s="174"/>
      <c r="VPO42" s="174"/>
      <c r="VPP42" s="174"/>
      <c r="VPQ42" s="174"/>
      <c r="VPR42" s="174"/>
      <c r="VPS42" s="174"/>
      <c r="VPT42" s="174"/>
      <c r="VPU42" s="174"/>
      <c r="VPV42" s="174"/>
      <c r="VPW42" s="174"/>
      <c r="VPX42" s="174"/>
      <c r="VPY42" s="174"/>
      <c r="VPZ42" s="174"/>
      <c r="VQA42" s="174"/>
      <c r="VQB42" s="174"/>
      <c r="VQC42" s="174"/>
      <c r="VQD42" s="174"/>
      <c r="VQE42" s="174"/>
      <c r="VQF42" s="174"/>
      <c r="VQG42" s="174"/>
      <c r="VQH42" s="174"/>
      <c r="VQI42" s="174"/>
      <c r="VQJ42" s="174"/>
      <c r="VQK42" s="174"/>
      <c r="VQL42" s="174"/>
      <c r="VQM42" s="174"/>
      <c r="VQN42" s="174"/>
      <c r="VQO42" s="174"/>
      <c r="VQP42" s="174"/>
      <c r="VQQ42" s="174"/>
      <c r="VQR42" s="174"/>
      <c r="VQS42" s="174"/>
      <c r="VQT42" s="174"/>
      <c r="VQU42" s="174"/>
      <c r="VQV42" s="174"/>
      <c r="VQW42" s="174"/>
      <c r="VQX42" s="174"/>
      <c r="VQY42" s="174"/>
      <c r="VQZ42" s="174"/>
      <c r="VRA42" s="174"/>
      <c r="VRB42" s="174"/>
      <c r="VRC42" s="174"/>
      <c r="VRD42" s="174"/>
      <c r="VRE42" s="174"/>
      <c r="VRF42" s="174"/>
      <c r="VRG42" s="174"/>
      <c r="VRH42" s="174"/>
      <c r="VRI42" s="174"/>
      <c r="VRJ42" s="174"/>
      <c r="VRK42" s="174"/>
      <c r="VRL42" s="174"/>
      <c r="VRM42" s="174"/>
      <c r="VRN42" s="174"/>
      <c r="VRO42" s="174"/>
      <c r="VRP42" s="174"/>
      <c r="VRQ42" s="174"/>
      <c r="VRR42" s="174"/>
      <c r="VRS42" s="174"/>
      <c r="VRT42" s="174"/>
      <c r="VRU42" s="174"/>
      <c r="VRV42" s="174"/>
      <c r="VRW42" s="174"/>
      <c r="VRX42" s="174"/>
      <c r="VRY42" s="174"/>
      <c r="VRZ42" s="174"/>
      <c r="VSA42" s="174"/>
      <c r="VSB42" s="174"/>
      <c r="VSC42" s="174"/>
      <c r="VSD42" s="174"/>
      <c r="VSE42" s="174"/>
      <c r="VSF42" s="174"/>
      <c r="VSG42" s="174"/>
      <c r="VSH42" s="174"/>
      <c r="VSI42" s="174"/>
      <c r="VSJ42" s="174"/>
      <c r="VSK42" s="174"/>
      <c r="VSL42" s="174"/>
      <c r="VSM42" s="174"/>
      <c r="VSN42" s="174"/>
      <c r="VSO42" s="174"/>
      <c r="VSP42" s="174"/>
      <c r="VSQ42" s="174"/>
      <c r="VSR42" s="174"/>
      <c r="VSS42" s="174"/>
      <c r="VST42" s="174"/>
      <c r="VSU42" s="174"/>
      <c r="VSV42" s="174"/>
      <c r="VSW42" s="174"/>
      <c r="VSX42" s="174"/>
      <c r="VSY42" s="174"/>
      <c r="VSZ42" s="174"/>
      <c r="VTA42" s="174"/>
      <c r="VTB42" s="174"/>
      <c r="VTC42" s="174"/>
      <c r="VTD42" s="174"/>
      <c r="VTE42" s="174"/>
      <c r="VTF42" s="174"/>
      <c r="VTG42" s="174"/>
      <c r="VTH42" s="174"/>
      <c r="VTI42" s="174"/>
      <c r="VTJ42" s="174"/>
      <c r="VTK42" s="174"/>
      <c r="VTL42" s="174"/>
      <c r="VTM42" s="174"/>
      <c r="VTN42" s="174"/>
      <c r="VTO42" s="174"/>
      <c r="VTP42" s="174"/>
      <c r="VTQ42" s="174"/>
      <c r="VTR42" s="174"/>
      <c r="VTS42" s="174"/>
      <c r="VTT42" s="174"/>
      <c r="VTU42" s="174"/>
      <c r="VTV42" s="174"/>
      <c r="VTW42" s="174"/>
      <c r="VTX42" s="174"/>
      <c r="VTY42" s="174"/>
      <c r="VTZ42" s="174"/>
      <c r="VUA42" s="174"/>
      <c r="VUB42" s="174"/>
      <c r="VUC42" s="174"/>
      <c r="VUD42" s="174"/>
      <c r="VUE42" s="174"/>
      <c r="VUF42" s="174"/>
      <c r="VUG42" s="174"/>
      <c r="VUH42" s="174"/>
      <c r="VUI42" s="174"/>
      <c r="VUJ42" s="174"/>
      <c r="VUK42" s="174"/>
      <c r="VUL42" s="174"/>
      <c r="VUM42" s="174"/>
      <c r="VUN42" s="174"/>
      <c r="VUO42" s="174"/>
      <c r="VUP42" s="174"/>
      <c r="VUQ42" s="174"/>
      <c r="VUR42" s="174"/>
      <c r="VUS42" s="174"/>
      <c r="VUT42" s="174"/>
      <c r="VUU42" s="174"/>
      <c r="VUV42" s="174"/>
      <c r="VUW42" s="174"/>
      <c r="VUX42" s="174"/>
      <c r="VUY42" s="174"/>
      <c r="VUZ42" s="174"/>
      <c r="VVA42" s="174"/>
      <c r="VVB42" s="174"/>
      <c r="VVC42" s="174"/>
      <c r="VVD42" s="174"/>
      <c r="VVE42" s="174"/>
      <c r="VVF42" s="174"/>
      <c r="VVG42" s="174"/>
      <c r="VVH42" s="174"/>
      <c r="VVI42" s="174"/>
      <c r="VVJ42" s="174"/>
      <c r="VVK42" s="174"/>
      <c r="VVL42" s="174"/>
      <c r="VVM42" s="174"/>
      <c r="VVN42" s="174"/>
      <c r="VVO42" s="174"/>
      <c r="VVP42" s="174"/>
      <c r="VVQ42" s="174"/>
      <c r="VVR42" s="174"/>
      <c r="VVS42" s="174"/>
      <c r="VVT42" s="174"/>
      <c r="VVU42" s="174"/>
      <c r="VVV42" s="174"/>
      <c r="VVW42" s="174"/>
      <c r="VVX42" s="174"/>
      <c r="VVY42" s="174"/>
      <c r="VVZ42" s="174"/>
      <c r="VWA42" s="174"/>
      <c r="VWB42" s="174"/>
      <c r="VWC42" s="174"/>
      <c r="VWD42" s="174"/>
      <c r="VWE42" s="174"/>
      <c r="VWF42" s="174"/>
      <c r="VWG42" s="174"/>
      <c r="VWH42" s="174"/>
      <c r="VWI42" s="174"/>
      <c r="VWJ42" s="174"/>
      <c r="VWK42" s="174"/>
      <c r="VWL42" s="174"/>
      <c r="VWM42" s="174"/>
      <c r="VWN42" s="174"/>
      <c r="VWO42" s="174"/>
      <c r="VWP42" s="174"/>
      <c r="VWQ42" s="174"/>
      <c r="VWR42" s="174"/>
      <c r="VWS42" s="174"/>
      <c r="VWT42" s="174"/>
      <c r="VWU42" s="174"/>
      <c r="VWV42" s="174"/>
      <c r="VWW42" s="174"/>
      <c r="VWX42" s="174"/>
      <c r="VWY42" s="174"/>
      <c r="VWZ42" s="174"/>
      <c r="VXA42" s="174"/>
      <c r="VXB42" s="174"/>
      <c r="VXC42" s="174"/>
      <c r="VXD42" s="174"/>
      <c r="VXE42" s="174"/>
      <c r="VXF42" s="174"/>
      <c r="VXG42" s="174"/>
      <c r="VXH42" s="174"/>
      <c r="VXI42" s="174"/>
      <c r="VXJ42" s="174"/>
      <c r="VXK42" s="174"/>
      <c r="VXL42" s="174"/>
      <c r="VXM42" s="174"/>
      <c r="VXN42" s="174"/>
      <c r="VXO42" s="174"/>
      <c r="VXP42" s="174"/>
      <c r="VXQ42" s="174"/>
      <c r="VXR42" s="174"/>
      <c r="VXS42" s="174"/>
      <c r="VXT42" s="174"/>
      <c r="VXU42" s="174"/>
      <c r="VXV42" s="174"/>
      <c r="VXW42" s="174"/>
      <c r="VXX42" s="174"/>
      <c r="VXY42" s="174"/>
      <c r="VXZ42" s="174"/>
      <c r="VYA42" s="174"/>
      <c r="VYB42" s="174"/>
      <c r="VYC42" s="174"/>
      <c r="VYD42" s="174"/>
      <c r="VYE42" s="174"/>
      <c r="VYF42" s="174"/>
      <c r="VYG42" s="174"/>
      <c r="VYH42" s="174"/>
      <c r="VYI42" s="174"/>
      <c r="VYJ42" s="174"/>
      <c r="VYK42" s="174"/>
      <c r="VYL42" s="174"/>
      <c r="VYM42" s="174"/>
      <c r="VYN42" s="174"/>
      <c r="VYO42" s="174"/>
      <c r="VYP42" s="174"/>
      <c r="VYQ42" s="174"/>
      <c r="VYR42" s="174"/>
      <c r="VYS42" s="174"/>
      <c r="VYT42" s="174"/>
      <c r="VYU42" s="174"/>
      <c r="VYV42" s="174"/>
      <c r="VYW42" s="174"/>
      <c r="VYX42" s="174"/>
      <c r="VYY42" s="174"/>
      <c r="VYZ42" s="174"/>
      <c r="VZA42" s="174"/>
      <c r="VZB42" s="174"/>
      <c r="VZC42" s="174"/>
      <c r="VZD42" s="174"/>
      <c r="VZE42" s="174"/>
      <c r="VZF42" s="174"/>
      <c r="VZG42" s="174"/>
      <c r="VZH42" s="174"/>
      <c r="VZI42" s="174"/>
      <c r="VZJ42" s="174"/>
      <c r="VZK42" s="174"/>
      <c r="VZL42" s="174"/>
      <c r="VZM42" s="174"/>
      <c r="VZN42" s="174"/>
      <c r="VZO42" s="174"/>
      <c r="VZP42" s="174"/>
      <c r="VZQ42" s="174"/>
      <c r="VZR42" s="174"/>
      <c r="VZS42" s="174"/>
      <c r="VZT42" s="174"/>
      <c r="VZU42" s="174"/>
      <c r="VZV42" s="174"/>
      <c r="VZW42" s="174"/>
      <c r="VZX42" s="174"/>
      <c r="VZY42" s="174"/>
      <c r="VZZ42" s="174"/>
      <c r="WAA42" s="174"/>
      <c r="WAB42" s="174"/>
      <c r="WAC42" s="174"/>
      <c r="WAD42" s="174"/>
      <c r="WAE42" s="174"/>
      <c r="WAF42" s="174"/>
      <c r="WAG42" s="174"/>
      <c r="WAH42" s="174"/>
      <c r="WAI42" s="174"/>
      <c r="WAJ42" s="174"/>
      <c r="WAK42" s="174"/>
      <c r="WAL42" s="174"/>
      <c r="WAM42" s="174"/>
      <c r="WAN42" s="174"/>
      <c r="WAO42" s="174"/>
      <c r="WAP42" s="174"/>
      <c r="WAQ42" s="174"/>
      <c r="WAR42" s="174"/>
      <c r="WAS42" s="174"/>
      <c r="WAT42" s="174"/>
      <c r="WAU42" s="174"/>
      <c r="WAV42" s="174"/>
      <c r="WAW42" s="174"/>
      <c r="WAX42" s="174"/>
      <c r="WAY42" s="174"/>
      <c r="WAZ42" s="174"/>
      <c r="WBA42" s="174"/>
      <c r="WBB42" s="174"/>
      <c r="WBC42" s="174"/>
      <c r="WBD42" s="174"/>
      <c r="WBE42" s="174"/>
      <c r="WBF42" s="174"/>
      <c r="WBG42" s="174"/>
      <c r="WBH42" s="174"/>
      <c r="WBI42" s="174"/>
      <c r="WBJ42" s="174"/>
      <c r="WBK42" s="174"/>
      <c r="WBL42" s="174"/>
      <c r="WBM42" s="174"/>
      <c r="WBN42" s="174"/>
      <c r="WBO42" s="174"/>
      <c r="WBP42" s="174"/>
      <c r="WBQ42" s="174"/>
      <c r="WBR42" s="174"/>
      <c r="WBS42" s="174"/>
      <c r="WBT42" s="174"/>
      <c r="WBU42" s="174"/>
      <c r="WBV42" s="174"/>
      <c r="WBW42" s="174"/>
      <c r="WBX42" s="174"/>
      <c r="WBY42" s="174"/>
      <c r="WBZ42" s="174"/>
      <c r="WCA42" s="174"/>
      <c r="WCB42" s="174"/>
      <c r="WCC42" s="174"/>
      <c r="WCD42" s="174"/>
      <c r="WCE42" s="174"/>
      <c r="WCF42" s="174"/>
      <c r="WCG42" s="174"/>
      <c r="WCH42" s="174"/>
      <c r="WCI42" s="174"/>
      <c r="WCJ42" s="174"/>
      <c r="WCK42" s="174"/>
      <c r="WCL42" s="174"/>
      <c r="WCM42" s="174"/>
      <c r="WCN42" s="174"/>
      <c r="WCO42" s="174"/>
      <c r="WCP42" s="174"/>
      <c r="WCQ42" s="174"/>
      <c r="WCR42" s="174"/>
      <c r="WCS42" s="174"/>
      <c r="WCT42" s="174"/>
      <c r="WCU42" s="174"/>
      <c r="WCV42" s="174"/>
      <c r="WCW42" s="174"/>
      <c r="WCX42" s="174"/>
      <c r="WCY42" s="174"/>
      <c r="WCZ42" s="174"/>
      <c r="WDA42" s="174"/>
      <c r="WDB42" s="174"/>
      <c r="WDC42" s="174"/>
      <c r="WDD42" s="174"/>
      <c r="WDE42" s="174"/>
      <c r="WDF42" s="174"/>
      <c r="WDG42" s="174"/>
      <c r="WDH42" s="174"/>
      <c r="WDI42" s="174"/>
      <c r="WDJ42" s="174"/>
      <c r="WDK42" s="174"/>
      <c r="WDL42" s="174"/>
      <c r="WDM42" s="174"/>
      <c r="WDN42" s="174"/>
      <c r="WDO42" s="174"/>
      <c r="WDP42" s="174"/>
      <c r="WDQ42" s="174"/>
      <c r="WDR42" s="174"/>
      <c r="WDS42" s="174"/>
      <c r="WDT42" s="174"/>
      <c r="WDU42" s="174"/>
      <c r="WDV42" s="174"/>
      <c r="WDW42" s="174"/>
      <c r="WDX42" s="174"/>
      <c r="WDY42" s="174"/>
      <c r="WDZ42" s="174"/>
      <c r="WEA42" s="174"/>
      <c r="WEB42" s="174"/>
      <c r="WEC42" s="174"/>
      <c r="WED42" s="174"/>
      <c r="WEE42" s="174"/>
      <c r="WEF42" s="174"/>
      <c r="WEG42" s="174"/>
      <c r="WEH42" s="174"/>
      <c r="WEI42" s="174"/>
      <c r="WEJ42" s="174"/>
      <c r="WEK42" s="174"/>
      <c r="WEL42" s="174"/>
      <c r="WEM42" s="174"/>
      <c r="WEN42" s="174"/>
      <c r="WEO42" s="174"/>
      <c r="WEP42" s="174"/>
      <c r="WEQ42" s="174"/>
      <c r="WER42" s="174"/>
      <c r="WES42" s="174"/>
      <c r="WET42" s="174"/>
      <c r="WEU42" s="174"/>
      <c r="WEV42" s="174"/>
      <c r="WEW42" s="174"/>
      <c r="WEX42" s="174"/>
      <c r="WEY42" s="174"/>
      <c r="WEZ42" s="174"/>
      <c r="WFA42" s="174"/>
      <c r="WFB42" s="174"/>
      <c r="WFC42" s="174"/>
      <c r="WFD42" s="174"/>
      <c r="WFE42" s="174"/>
      <c r="WFF42" s="174"/>
      <c r="WFG42" s="174"/>
      <c r="WFH42" s="174"/>
      <c r="WFI42" s="174"/>
      <c r="WFJ42" s="174"/>
      <c r="WFK42" s="174"/>
      <c r="WFL42" s="174"/>
      <c r="WFM42" s="174"/>
      <c r="WFN42" s="174"/>
      <c r="WFO42" s="174"/>
      <c r="WFP42" s="174"/>
      <c r="WFQ42" s="174"/>
      <c r="WFR42" s="174"/>
      <c r="WFS42" s="174"/>
      <c r="WFT42" s="174"/>
      <c r="WFU42" s="174"/>
      <c r="WFV42" s="174"/>
      <c r="WFW42" s="174"/>
      <c r="WFX42" s="174"/>
      <c r="WFY42" s="174"/>
      <c r="WFZ42" s="174"/>
      <c r="WGA42" s="174"/>
      <c r="WGB42" s="174"/>
      <c r="WGC42" s="174"/>
      <c r="WGD42" s="174"/>
      <c r="WGE42" s="174"/>
      <c r="WGF42" s="174"/>
      <c r="WGG42" s="174"/>
      <c r="WGH42" s="174"/>
      <c r="WGI42" s="174"/>
      <c r="WGJ42" s="174"/>
      <c r="WGK42" s="174"/>
      <c r="WGL42" s="174"/>
      <c r="WGM42" s="174"/>
      <c r="WGN42" s="174"/>
      <c r="WGO42" s="174"/>
      <c r="WGP42" s="174"/>
      <c r="WGQ42" s="174"/>
      <c r="WGR42" s="174"/>
      <c r="WGS42" s="174"/>
      <c r="WGT42" s="174"/>
      <c r="WGU42" s="174"/>
      <c r="WGV42" s="174"/>
      <c r="WGW42" s="174"/>
      <c r="WGX42" s="174"/>
      <c r="WGY42" s="174"/>
      <c r="WGZ42" s="174"/>
      <c r="WHA42" s="174"/>
      <c r="WHB42" s="174"/>
      <c r="WHC42" s="174"/>
      <c r="WHD42" s="174"/>
      <c r="WHE42" s="174"/>
      <c r="WHF42" s="174"/>
      <c r="WHG42" s="174"/>
      <c r="WHH42" s="174"/>
      <c r="WHI42" s="174"/>
      <c r="WHJ42" s="174"/>
      <c r="WHK42" s="174"/>
      <c r="WHL42" s="174"/>
      <c r="WHM42" s="174"/>
      <c r="WHN42" s="174"/>
      <c r="WHO42" s="174"/>
      <c r="WHP42" s="174"/>
      <c r="WHQ42" s="174"/>
      <c r="WHR42" s="174"/>
      <c r="WHS42" s="174"/>
      <c r="WHT42" s="174"/>
      <c r="WHU42" s="174"/>
      <c r="WHV42" s="174"/>
      <c r="WHW42" s="174"/>
      <c r="WHX42" s="174"/>
      <c r="WHY42" s="174"/>
      <c r="WHZ42" s="174"/>
      <c r="WIA42" s="174"/>
      <c r="WIB42" s="174"/>
      <c r="WIC42" s="174"/>
      <c r="WID42" s="174"/>
      <c r="WIE42" s="174"/>
      <c r="WIF42" s="174"/>
      <c r="WIG42" s="174"/>
      <c r="WIH42" s="174"/>
      <c r="WII42" s="174"/>
      <c r="WIJ42" s="174"/>
      <c r="WIK42" s="174"/>
      <c r="WIL42" s="174"/>
      <c r="WIM42" s="174"/>
      <c r="WIN42" s="174"/>
      <c r="WIO42" s="174"/>
      <c r="WIP42" s="174"/>
      <c r="WIQ42" s="174"/>
      <c r="WIR42" s="174"/>
      <c r="WIS42" s="174"/>
      <c r="WIT42" s="174"/>
      <c r="WIU42" s="174"/>
      <c r="WIV42" s="174"/>
      <c r="WIW42" s="174"/>
      <c r="WIX42" s="174"/>
      <c r="WIY42" s="174"/>
      <c r="WIZ42" s="174"/>
      <c r="WJA42" s="174"/>
      <c r="WJB42" s="174"/>
      <c r="WJC42" s="174"/>
      <c r="WJD42" s="174"/>
      <c r="WJE42" s="174"/>
      <c r="WJF42" s="174"/>
      <c r="WJG42" s="174"/>
      <c r="WJH42" s="174"/>
      <c r="WJI42" s="174"/>
      <c r="WJJ42" s="174"/>
      <c r="WJK42" s="174"/>
      <c r="WJL42" s="174"/>
      <c r="WJM42" s="174"/>
      <c r="WJN42" s="174"/>
      <c r="WJO42" s="174"/>
      <c r="WJP42" s="174"/>
      <c r="WJQ42" s="174"/>
      <c r="WJR42" s="174"/>
      <c r="WJS42" s="174"/>
      <c r="WJT42" s="174"/>
      <c r="WJU42" s="174"/>
      <c r="WJV42" s="174"/>
      <c r="WJW42" s="174"/>
      <c r="WJX42" s="174"/>
      <c r="WJY42" s="174"/>
      <c r="WJZ42" s="174"/>
      <c r="WKA42" s="174"/>
      <c r="WKB42" s="174"/>
      <c r="WKC42" s="174"/>
      <c r="WKD42" s="174"/>
      <c r="WKE42" s="174"/>
      <c r="WKF42" s="174"/>
      <c r="WKG42" s="174"/>
      <c r="WKH42" s="174"/>
      <c r="WKI42" s="174"/>
      <c r="WKJ42" s="174"/>
      <c r="WKK42" s="174"/>
      <c r="WKL42" s="174"/>
      <c r="WKM42" s="174"/>
      <c r="WKN42" s="174"/>
      <c r="WKO42" s="174"/>
      <c r="WKP42" s="174"/>
      <c r="WKQ42" s="174"/>
      <c r="WKR42" s="174"/>
      <c r="WKS42" s="174"/>
      <c r="WKT42" s="174"/>
      <c r="WKU42" s="174"/>
      <c r="WKV42" s="174"/>
      <c r="WKW42" s="174"/>
      <c r="WKX42" s="174"/>
      <c r="WKY42" s="174"/>
      <c r="WKZ42" s="174"/>
      <c r="WLA42" s="174"/>
      <c r="WLB42" s="174"/>
      <c r="WLC42" s="174"/>
      <c r="WLD42" s="174"/>
      <c r="WLE42" s="174"/>
      <c r="WLF42" s="174"/>
      <c r="WLG42" s="174"/>
      <c r="WLH42" s="174"/>
      <c r="WLI42" s="174"/>
      <c r="WLJ42" s="174"/>
      <c r="WLK42" s="174"/>
      <c r="WLL42" s="174"/>
      <c r="WLM42" s="174"/>
      <c r="WLN42" s="174"/>
      <c r="WLO42" s="174"/>
      <c r="WLP42" s="174"/>
      <c r="WLQ42" s="174"/>
      <c r="WLR42" s="174"/>
      <c r="WLS42" s="174"/>
      <c r="WLT42" s="174"/>
      <c r="WLU42" s="174"/>
      <c r="WLV42" s="174"/>
      <c r="WLW42" s="174"/>
      <c r="WLX42" s="174"/>
      <c r="WLY42" s="174"/>
      <c r="WLZ42" s="174"/>
      <c r="WMA42" s="174"/>
      <c r="WMB42" s="174"/>
      <c r="WMC42" s="174"/>
      <c r="WMD42" s="174"/>
      <c r="WME42" s="174"/>
      <c r="WMF42" s="174"/>
      <c r="WMG42" s="174"/>
      <c r="WMH42" s="174"/>
      <c r="WMI42" s="174"/>
      <c r="WMJ42" s="174"/>
      <c r="WMK42" s="174"/>
      <c r="WML42" s="174"/>
      <c r="WMM42" s="174"/>
      <c r="WMN42" s="174"/>
      <c r="WMO42" s="174"/>
      <c r="WMP42" s="174"/>
      <c r="WMQ42" s="174"/>
      <c r="WMR42" s="174"/>
      <c r="WMS42" s="174"/>
      <c r="WMT42" s="174"/>
      <c r="WMU42" s="174"/>
      <c r="WMV42" s="174"/>
      <c r="WMW42" s="174"/>
      <c r="WMX42" s="174"/>
      <c r="WMY42" s="174"/>
      <c r="WMZ42" s="174"/>
      <c r="WNA42" s="174"/>
      <c r="WNB42" s="174"/>
      <c r="WNC42" s="174"/>
      <c r="WND42" s="174"/>
      <c r="WNE42" s="174"/>
      <c r="WNF42" s="174"/>
      <c r="WNG42" s="174"/>
      <c r="WNH42" s="174"/>
      <c r="WNI42" s="174"/>
      <c r="WNJ42" s="174"/>
      <c r="WNK42" s="174"/>
      <c r="WNL42" s="174"/>
      <c r="WNM42" s="174"/>
      <c r="WNN42" s="174"/>
      <c r="WNO42" s="174"/>
      <c r="WNP42" s="174"/>
      <c r="WNQ42" s="174"/>
      <c r="WNR42" s="174"/>
      <c r="WNS42" s="174"/>
      <c r="WNT42" s="174"/>
      <c r="WNU42" s="174"/>
      <c r="WNV42" s="174"/>
      <c r="WNW42" s="174"/>
      <c r="WNX42" s="174"/>
      <c r="WNY42" s="174"/>
      <c r="WNZ42" s="174"/>
      <c r="WOA42" s="174"/>
      <c r="WOB42" s="174"/>
      <c r="WOC42" s="174"/>
      <c r="WOD42" s="174"/>
      <c r="WOE42" s="174"/>
      <c r="WOF42" s="174"/>
      <c r="WOG42" s="174"/>
      <c r="WOH42" s="174"/>
      <c r="WOI42" s="174"/>
      <c r="WOJ42" s="174"/>
      <c r="WOK42" s="174"/>
      <c r="WOL42" s="174"/>
      <c r="WOM42" s="174"/>
      <c r="WON42" s="174"/>
      <c r="WOO42" s="174"/>
      <c r="WOP42" s="174"/>
      <c r="WOQ42" s="174"/>
      <c r="WOR42" s="174"/>
      <c r="WOS42" s="174"/>
      <c r="WOT42" s="174"/>
      <c r="WOU42" s="174"/>
      <c r="WOV42" s="174"/>
      <c r="WOW42" s="174"/>
      <c r="WOX42" s="174"/>
      <c r="WOY42" s="174"/>
      <c r="WOZ42" s="174"/>
      <c r="WPA42" s="174"/>
      <c r="WPB42" s="174"/>
      <c r="WPC42" s="174"/>
      <c r="WPD42" s="174"/>
      <c r="WPE42" s="174"/>
      <c r="WPF42" s="174"/>
      <c r="WPG42" s="174"/>
      <c r="WPH42" s="174"/>
      <c r="WPI42" s="174"/>
      <c r="WPJ42" s="174"/>
      <c r="WPK42" s="174"/>
      <c r="WPL42" s="174"/>
      <c r="WPM42" s="174"/>
      <c r="WPN42" s="174"/>
      <c r="WPO42" s="174"/>
      <c r="WPP42" s="174"/>
      <c r="WPQ42" s="174"/>
      <c r="WPR42" s="174"/>
      <c r="WPS42" s="174"/>
      <c r="WPT42" s="174"/>
      <c r="WPU42" s="174"/>
      <c r="WPV42" s="174"/>
      <c r="WPW42" s="174"/>
      <c r="WPX42" s="174"/>
      <c r="WPY42" s="174"/>
      <c r="WPZ42" s="174"/>
      <c r="WQA42" s="174"/>
      <c r="WQB42" s="174"/>
      <c r="WQC42" s="174"/>
      <c r="WQD42" s="174"/>
      <c r="WQE42" s="174"/>
      <c r="WQF42" s="174"/>
      <c r="WQG42" s="174"/>
      <c r="WQH42" s="174"/>
      <c r="WQI42" s="174"/>
      <c r="WQJ42" s="174"/>
      <c r="WQK42" s="174"/>
      <c r="WQL42" s="174"/>
      <c r="WQM42" s="174"/>
      <c r="WQN42" s="174"/>
      <c r="WQO42" s="174"/>
      <c r="WQP42" s="174"/>
      <c r="WQQ42" s="174"/>
      <c r="WQR42" s="174"/>
      <c r="WQS42" s="174"/>
      <c r="WQT42" s="174"/>
      <c r="WQU42" s="174"/>
      <c r="WQV42" s="174"/>
      <c r="WQW42" s="174"/>
      <c r="WQX42" s="174"/>
      <c r="WQY42" s="174"/>
      <c r="WQZ42" s="174"/>
      <c r="WRA42" s="174"/>
      <c r="WRB42" s="174"/>
      <c r="WRC42" s="174"/>
      <c r="WRD42" s="174"/>
      <c r="WRE42" s="174"/>
      <c r="WRF42" s="174"/>
      <c r="WRG42" s="174"/>
      <c r="WRH42" s="174"/>
      <c r="WRI42" s="174"/>
      <c r="WRJ42" s="174"/>
      <c r="WRK42" s="174"/>
      <c r="WRL42" s="174"/>
      <c r="WRM42" s="174"/>
      <c r="WRN42" s="174"/>
      <c r="WRO42" s="174"/>
      <c r="WRP42" s="174"/>
      <c r="WRQ42" s="174"/>
      <c r="WRR42" s="174"/>
      <c r="WRS42" s="174"/>
      <c r="WRT42" s="174"/>
      <c r="WRU42" s="174"/>
      <c r="WRV42" s="174"/>
      <c r="WRW42" s="174"/>
      <c r="WRX42" s="174"/>
      <c r="WRY42" s="174"/>
      <c r="WRZ42" s="174"/>
      <c r="WSA42" s="174"/>
      <c r="WSB42" s="174"/>
      <c r="WSC42" s="174"/>
      <c r="WSD42" s="174"/>
      <c r="WSE42" s="174"/>
      <c r="WSF42" s="174"/>
      <c r="WSG42" s="174"/>
      <c r="WSH42" s="174"/>
      <c r="WSI42" s="174"/>
      <c r="WSJ42" s="174"/>
      <c r="WSK42" s="174"/>
      <c r="WSL42" s="174"/>
      <c r="WSM42" s="174"/>
      <c r="WSN42" s="174"/>
      <c r="WSO42" s="174"/>
      <c r="WSP42" s="174"/>
      <c r="WSQ42" s="174"/>
      <c r="WSR42" s="174"/>
      <c r="WSS42" s="174"/>
      <c r="WST42" s="174"/>
      <c r="WSU42" s="174"/>
      <c r="WSV42" s="174"/>
      <c r="WSW42" s="174"/>
      <c r="WSX42" s="174"/>
      <c r="WSY42" s="174"/>
      <c r="WSZ42" s="174"/>
      <c r="WTA42" s="174"/>
      <c r="WTB42" s="174"/>
      <c r="WTC42" s="174"/>
      <c r="WTD42" s="174"/>
      <c r="WTE42" s="174"/>
      <c r="WTF42" s="174"/>
      <c r="WTG42" s="174"/>
      <c r="WTH42" s="174"/>
      <c r="WTI42" s="174"/>
      <c r="WTJ42" s="174"/>
      <c r="WTK42" s="174"/>
      <c r="WTL42" s="174"/>
      <c r="WTM42" s="174"/>
      <c r="WTN42" s="174"/>
      <c r="WTO42" s="174"/>
      <c r="WTP42" s="174"/>
      <c r="WTQ42" s="174"/>
      <c r="WTR42" s="174"/>
      <c r="WTS42" s="174"/>
      <c r="WTT42" s="174"/>
      <c r="WTU42" s="174"/>
      <c r="WTV42" s="174"/>
      <c r="WTW42" s="174"/>
      <c r="WTX42" s="174"/>
      <c r="WTY42" s="174"/>
      <c r="WTZ42" s="174"/>
      <c r="WUA42" s="174"/>
      <c r="WUB42" s="174"/>
      <c r="WUC42" s="174"/>
      <c r="WUD42" s="174"/>
      <c r="WUE42" s="174"/>
      <c r="WUF42" s="174"/>
      <c r="WUG42" s="174"/>
      <c r="WUH42" s="174"/>
      <c r="WUI42" s="174"/>
      <c r="WUJ42" s="174"/>
      <c r="WUK42" s="174"/>
      <c r="WUL42" s="174"/>
      <c r="WUM42" s="174"/>
      <c r="WUN42" s="174"/>
      <c r="WUO42" s="174"/>
      <c r="WUP42" s="174"/>
      <c r="WUQ42" s="174"/>
      <c r="WUR42" s="174"/>
      <c r="WUS42" s="174"/>
      <c r="WUT42" s="174"/>
      <c r="WUU42" s="174"/>
      <c r="WUV42" s="174"/>
      <c r="WUW42" s="174"/>
      <c r="WUX42" s="174"/>
      <c r="WUY42" s="174"/>
      <c r="WUZ42" s="174"/>
      <c r="WVA42" s="174"/>
      <c r="WVB42" s="174"/>
      <c r="WVC42" s="174"/>
      <c r="WVD42" s="174"/>
      <c r="WVE42" s="174"/>
      <c r="WVF42" s="174"/>
      <c r="WVG42" s="174"/>
      <c r="WVH42" s="174"/>
      <c r="WVI42" s="174"/>
      <c r="WVJ42" s="174"/>
      <c r="WVK42" s="174"/>
      <c r="WVL42" s="174"/>
      <c r="WVM42" s="174"/>
      <c r="WVN42" s="174"/>
      <c r="WVO42" s="174"/>
      <c r="WVP42" s="174"/>
      <c r="WVQ42" s="174"/>
      <c r="WVR42" s="174"/>
      <c r="WVS42" s="174"/>
      <c r="WVT42" s="174"/>
      <c r="WVU42" s="174"/>
      <c r="WVV42" s="174"/>
      <c r="WVW42" s="174"/>
      <c r="WVX42" s="174"/>
      <c r="WVY42" s="174"/>
      <c r="WVZ42" s="174"/>
      <c r="WWA42" s="174"/>
      <c r="WWB42" s="174"/>
      <c r="WWC42" s="174"/>
      <c r="WWD42" s="174"/>
      <c r="WWE42" s="174"/>
      <c r="WWF42" s="174"/>
      <c r="WWG42" s="174"/>
      <c r="WWH42" s="174"/>
      <c r="WWI42" s="174"/>
      <c r="WWJ42" s="174"/>
      <c r="WWK42" s="174"/>
      <c r="WWL42" s="174"/>
      <c r="WWM42" s="174"/>
      <c r="WWN42" s="174"/>
      <c r="WWO42" s="174"/>
      <c r="WWP42" s="174"/>
      <c r="WWQ42" s="174"/>
      <c r="WWR42" s="174"/>
      <c r="WWS42" s="174"/>
      <c r="WWT42" s="174"/>
      <c r="WWU42" s="174"/>
      <c r="WWV42" s="174"/>
      <c r="WWW42" s="174"/>
      <c r="WWX42" s="174"/>
      <c r="WWY42" s="174"/>
      <c r="WWZ42" s="174"/>
      <c r="WXA42" s="174"/>
      <c r="WXB42" s="174"/>
      <c r="WXC42" s="174"/>
      <c r="WXD42" s="174"/>
      <c r="WXE42" s="174"/>
      <c r="WXF42" s="174"/>
      <c r="WXG42" s="174"/>
      <c r="WXH42" s="174"/>
      <c r="WXI42" s="174"/>
      <c r="WXJ42" s="174"/>
      <c r="WXK42" s="174"/>
      <c r="WXL42" s="174"/>
      <c r="WXM42" s="174"/>
      <c r="WXN42" s="174"/>
      <c r="WXO42" s="174"/>
      <c r="WXP42" s="174"/>
      <c r="WXQ42" s="174"/>
      <c r="WXR42" s="174"/>
      <c r="WXS42" s="174"/>
      <c r="WXT42" s="174"/>
      <c r="WXU42" s="174"/>
      <c r="WXV42" s="174"/>
      <c r="WXW42" s="174"/>
      <c r="WXX42" s="174"/>
      <c r="WXY42" s="174"/>
      <c r="WXZ42" s="174"/>
      <c r="WYA42" s="174"/>
      <c r="WYB42" s="174"/>
      <c r="WYC42" s="174"/>
      <c r="WYD42" s="174"/>
      <c r="WYE42" s="174"/>
      <c r="WYF42" s="174"/>
      <c r="WYG42" s="174"/>
      <c r="WYH42" s="174"/>
      <c r="WYI42" s="174"/>
      <c r="WYJ42" s="174"/>
      <c r="WYK42" s="174"/>
      <c r="WYL42" s="174"/>
      <c r="WYM42" s="174"/>
      <c r="WYN42" s="174"/>
      <c r="WYO42" s="174"/>
      <c r="WYP42" s="174"/>
      <c r="WYQ42" s="174"/>
      <c r="WYR42" s="174"/>
      <c r="WYS42" s="174"/>
      <c r="WYT42" s="174"/>
      <c r="WYU42" s="174"/>
      <c r="WYV42" s="174"/>
      <c r="WYW42" s="174"/>
      <c r="WYX42" s="174"/>
      <c r="WYY42" s="174"/>
      <c r="WYZ42" s="174"/>
      <c r="WZA42" s="174"/>
      <c r="WZB42" s="174"/>
      <c r="WZC42" s="174"/>
      <c r="WZD42" s="174"/>
      <c r="WZE42" s="174"/>
      <c r="WZF42" s="174"/>
      <c r="WZG42" s="174"/>
      <c r="WZH42" s="174"/>
      <c r="WZI42" s="174"/>
      <c r="WZJ42" s="174"/>
      <c r="WZK42" s="174"/>
      <c r="WZL42" s="174"/>
      <c r="WZM42" s="174"/>
      <c r="WZN42" s="174"/>
      <c r="WZO42" s="174"/>
      <c r="WZP42" s="174"/>
      <c r="WZQ42" s="174"/>
      <c r="WZR42" s="174"/>
      <c r="WZS42" s="174"/>
      <c r="WZT42" s="174"/>
      <c r="WZU42" s="174"/>
      <c r="WZV42" s="174"/>
      <c r="WZW42" s="174"/>
      <c r="WZX42" s="174"/>
      <c r="WZY42" s="174"/>
      <c r="WZZ42" s="174"/>
      <c r="XAA42" s="174"/>
      <c r="XAB42" s="174"/>
      <c r="XAC42" s="174"/>
      <c r="XAD42" s="174"/>
      <c r="XAE42" s="174"/>
      <c r="XAF42" s="174"/>
      <c r="XAG42" s="174"/>
      <c r="XAH42" s="174"/>
      <c r="XAI42" s="174"/>
      <c r="XAJ42" s="174"/>
      <c r="XAK42" s="174"/>
      <c r="XAL42" s="174"/>
      <c r="XAM42" s="174"/>
      <c r="XAN42" s="174"/>
      <c r="XAO42" s="174"/>
      <c r="XAP42" s="174"/>
      <c r="XAQ42" s="174"/>
      <c r="XAR42" s="174"/>
      <c r="XAS42" s="174"/>
      <c r="XAT42" s="174"/>
      <c r="XAU42" s="174"/>
      <c r="XAV42" s="174"/>
      <c r="XAW42" s="174"/>
      <c r="XAX42" s="174"/>
      <c r="XAY42" s="174"/>
      <c r="XAZ42" s="174"/>
      <c r="XBA42" s="174"/>
      <c r="XBB42" s="174"/>
      <c r="XBC42" s="174"/>
      <c r="XBD42" s="174"/>
      <c r="XBE42" s="174"/>
      <c r="XBF42" s="174"/>
      <c r="XBG42" s="174"/>
      <c r="XBH42" s="174"/>
      <c r="XBI42" s="174"/>
      <c r="XBJ42" s="174"/>
      <c r="XBK42" s="174"/>
      <c r="XBL42" s="174"/>
      <c r="XBM42" s="174"/>
      <c r="XBN42" s="174"/>
      <c r="XBO42" s="174"/>
      <c r="XBP42" s="174"/>
      <c r="XBQ42" s="174"/>
      <c r="XBR42" s="174"/>
      <c r="XBS42" s="174"/>
      <c r="XBT42" s="174"/>
      <c r="XBU42" s="174"/>
      <c r="XBV42" s="174"/>
      <c r="XBW42" s="174"/>
      <c r="XBX42" s="174"/>
      <c r="XBY42" s="174"/>
      <c r="XBZ42" s="174"/>
      <c r="XCA42" s="174"/>
      <c r="XCB42" s="174"/>
      <c r="XCC42" s="174"/>
      <c r="XCD42" s="174"/>
      <c r="XCE42" s="174"/>
      <c r="XCF42" s="174"/>
      <c r="XCG42" s="174"/>
      <c r="XCH42" s="174"/>
      <c r="XCI42" s="174"/>
      <c r="XCJ42" s="174"/>
      <c r="XCK42" s="174"/>
      <c r="XCL42" s="174"/>
      <c r="XCM42" s="174"/>
      <c r="XCN42" s="174"/>
      <c r="XCO42" s="174"/>
      <c r="XCP42" s="174"/>
      <c r="XCQ42" s="174"/>
      <c r="XCR42" s="174"/>
      <c r="XCS42" s="174"/>
      <c r="XCT42" s="174"/>
      <c r="XCU42" s="174"/>
      <c r="XCV42" s="174"/>
      <c r="XCW42" s="174"/>
      <c r="XCX42" s="174"/>
      <c r="XCY42" s="174"/>
      <c r="XCZ42" s="174"/>
      <c r="XDA42" s="174"/>
      <c r="XDB42" s="174"/>
      <c r="XDC42" s="174"/>
      <c r="XDD42" s="174"/>
      <c r="XDE42" s="174"/>
      <c r="XDF42" s="174"/>
      <c r="XDG42" s="174"/>
      <c r="XDH42" s="174"/>
      <c r="XDI42" s="174"/>
      <c r="XDJ42" s="174"/>
      <c r="XDK42" s="174"/>
      <c r="XDL42" s="174"/>
      <c r="XDM42" s="174"/>
      <c r="XDN42" s="174"/>
      <c r="XDO42" s="174"/>
      <c r="XDP42" s="174"/>
      <c r="XDQ42" s="174"/>
      <c r="XDR42" s="174"/>
      <c r="XDS42" s="174"/>
      <c r="XDT42" s="174"/>
      <c r="XDU42" s="174"/>
      <c r="XDV42" s="174"/>
      <c r="XDW42" s="174"/>
      <c r="XDX42" s="174"/>
      <c r="XDY42" s="174"/>
      <c r="XDZ42" s="174"/>
      <c r="XEA42" s="174"/>
      <c r="XEB42" s="174"/>
      <c r="XEC42" s="174"/>
      <c r="XED42" s="174"/>
      <c r="XEE42" s="174"/>
      <c r="XEF42" s="174"/>
      <c r="XEG42" s="174"/>
      <c r="XEH42" s="174"/>
      <c r="XEI42" s="174"/>
      <c r="XEJ42" s="174"/>
      <c r="XEK42" s="174"/>
      <c r="XEL42" s="174"/>
      <c r="XEM42" s="174"/>
      <c r="XEN42" s="174"/>
      <c r="XEO42" s="174"/>
      <c r="XEP42" s="174"/>
      <c r="XEQ42" s="174"/>
      <c r="XER42" s="174"/>
      <c r="XES42" s="174"/>
      <c r="XET42" s="174"/>
      <c r="XEU42" s="174"/>
      <c r="XEV42" s="174"/>
      <c r="XEW42" s="174"/>
      <c r="XEX42" s="174"/>
      <c r="XEY42" s="174"/>
      <c r="XEZ42" s="174"/>
      <c r="XFA42" s="174"/>
      <c r="XFB42" s="174"/>
      <c r="XFC42" s="174"/>
      <c r="XFD42" s="174"/>
    </row>
    <row r="43" spans="1:16384" s="76" customFormat="1" x14ac:dyDescent="0.35">
      <c r="A43" s="175" t="s">
        <v>33</v>
      </c>
      <c r="B43" s="175"/>
    </row>
  </sheetData>
  <sheetProtection algorithmName="SHA-512" hashValue="PMulpiXLXjixzs07D0zZDsgqeDncZ7pXiObYgdzeWgon+MEzGFgHTgjxmhWX9ph6huvgRPn0D8//qWw1Q2RemQ==" saltValue="vEj3Gob2b6sgXVNpofizpQ==" spinCount="100000" sheet="1" objects="1" scenarios="1"/>
  <mergeCells count="8215">
    <mergeCell ref="A43:B43"/>
    <mergeCell ref="A24:B24"/>
    <mergeCell ref="A25:B25"/>
    <mergeCell ref="A28:B28"/>
    <mergeCell ref="A30:B30"/>
    <mergeCell ref="A31:B31"/>
    <mergeCell ref="A22:B22"/>
    <mergeCell ref="A4:B4"/>
    <mergeCell ref="A13:B13"/>
    <mergeCell ref="A15:B15"/>
    <mergeCell ref="A16:B16"/>
    <mergeCell ref="A17:B17"/>
    <mergeCell ref="A20:B20"/>
    <mergeCell ref="A21:B21"/>
    <mergeCell ref="A18:B18"/>
    <mergeCell ref="S42:T42"/>
    <mergeCell ref="U42:V42"/>
    <mergeCell ref="A26:B26"/>
    <mergeCell ref="W42:X42"/>
    <mergeCell ref="Y42:Z42"/>
    <mergeCell ref="AA42:AB42"/>
    <mergeCell ref="I42:J42"/>
    <mergeCell ref="K42:L42"/>
    <mergeCell ref="M42:N42"/>
    <mergeCell ref="O42:P42"/>
    <mergeCell ref="Q42:R42"/>
    <mergeCell ref="A40:B40"/>
    <mergeCell ref="A42:B42"/>
    <mergeCell ref="C42:D42"/>
    <mergeCell ref="E42:F42"/>
    <mergeCell ref="G42:H42"/>
    <mergeCell ref="A34:B34"/>
    <mergeCell ref="A27:B27"/>
    <mergeCell ref="A33:B33"/>
    <mergeCell ref="A36:B36"/>
    <mergeCell ref="A37:B37"/>
    <mergeCell ref="A35:B35"/>
    <mergeCell ref="BG42:BH42"/>
    <mergeCell ref="BI42:BJ42"/>
    <mergeCell ref="BK42:BL42"/>
    <mergeCell ref="BM42:BN42"/>
    <mergeCell ref="BO42:BP42"/>
    <mergeCell ref="AW42:AX42"/>
    <mergeCell ref="AY42:AZ42"/>
    <mergeCell ref="BA42:BB42"/>
    <mergeCell ref="BC42:BD42"/>
    <mergeCell ref="BE42:BF42"/>
    <mergeCell ref="AM42:AN42"/>
    <mergeCell ref="AO42:AP42"/>
    <mergeCell ref="AQ42:AR42"/>
    <mergeCell ref="AS42:AT42"/>
    <mergeCell ref="AU42:AV42"/>
    <mergeCell ref="AC42:AD42"/>
    <mergeCell ref="AE42:AF42"/>
    <mergeCell ref="AG42:AH42"/>
    <mergeCell ref="AI42:AJ42"/>
    <mergeCell ref="AK42:AL42"/>
    <mergeCell ref="CU42:CV42"/>
    <mergeCell ref="CW42:CX42"/>
    <mergeCell ref="CY42:CZ42"/>
    <mergeCell ref="DA42:DB42"/>
    <mergeCell ref="DC42:DD42"/>
    <mergeCell ref="CK42:CL42"/>
    <mergeCell ref="CM42:CN42"/>
    <mergeCell ref="CO42:CP42"/>
    <mergeCell ref="CQ42:CR42"/>
    <mergeCell ref="CS42:CT42"/>
    <mergeCell ref="CA42:CB42"/>
    <mergeCell ref="CC42:CD42"/>
    <mergeCell ref="CE42:CF42"/>
    <mergeCell ref="CG42:CH42"/>
    <mergeCell ref="CI42:CJ42"/>
    <mergeCell ref="BQ42:BR42"/>
    <mergeCell ref="BS42:BT42"/>
    <mergeCell ref="BU42:BV42"/>
    <mergeCell ref="BW42:BX42"/>
    <mergeCell ref="BY42:BZ42"/>
    <mergeCell ref="EI42:EJ42"/>
    <mergeCell ref="EK42:EL42"/>
    <mergeCell ref="EM42:EN42"/>
    <mergeCell ref="EO42:EP42"/>
    <mergeCell ref="EQ42:ER42"/>
    <mergeCell ref="DY42:DZ42"/>
    <mergeCell ref="EA42:EB42"/>
    <mergeCell ref="EC42:ED42"/>
    <mergeCell ref="EE42:EF42"/>
    <mergeCell ref="EG42:EH42"/>
    <mergeCell ref="DO42:DP42"/>
    <mergeCell ref="DQ42:DR42"/>
    <mergeCell ref="DS42:DT42"/>
    <mergeCell ref="DU42:DV42"/>
    <mergeCell ref="DW42:DX42"/>
    <mergeCell ref="DE42:DF42"/>
    <mergeCell ref="DG42:DH42"/>
    <mergeCell ref="DI42:DJ42"/>
    <mergeCell ref="DK42:DL42"/>
    <mergeCell ref="DM42:DN42"/>
    <mergeCell ref="FW42:FX42"/>
    <mergeCell ref="FY42:FZ42"/>
    <mergeCell ref="GA42:GB42"/>
    <mergeCell ref="GC42:GD42"/>
    <mergeCell ref="GE42:GF42"/>
    <mergeCell ref="FM42:FN42"/>
    <mergeCell ref="FO42:FP42"/>
    <mergeCell ref="FQ42:FR42"/>
    <mergeCell ref="FS42:FT42"/>
    <mergeCell ref="FU42:FV42"/>
    <mergeCell ref="FC42:FD42"/>
    <mergeCell ref="FE42:FF42"/>
    <mergeCell ref="FG42:FH42"/>
    <mergeCell ref="FI42:FJ42"/>
    <mergeCell ref="FK42:FL42"/>
    <mergeCell ref="ES42:ET42"/>
    <mergeCell ref="EU42:EV42"/>
    <mergeCell ref="EW42:EX42"/>
    <mergeCell ref="EY42:EZ42"/>
    <mergeCell ref="FA42:FB42"/>
    <mergeCell ref="HK42:HL42"/>
    <mergeCell ref="HM42:HN42"/>
    <mergeCell ref="HO42:HP42"/>
    <mergeCell ref="HQ42:HR42"/>
    <mergeCell ref="HS42:HT42"/>
    <mergeCell ref="HA42:HB42"/>
    <mergeCell ref="HC42:HD42"/>
    <mergeCell ref="HE42:HF42"/>
    <mergeCell ref="HG42:HH42"/>
    <mergeCell ref="HI42:HJ42"/>
    <mergeCell ref="GQ42:GR42"/>
    <mergeCell ref="GS42:GT42"/>
    <mergeCell ref="GU42:GV42"/>
    <mergeCell ref="GW42:GX42"/>
    <mergeCell ref="GY42:GZ42"/>
    <mergeCell ref="GG42:GH42"/>
    <mergeCell ref="GI42:GJ42"/>
    <mergeCell ref="GK42:GL42"/>
    <mergeCell ref="GM42:GN42"/>
    <mergeCell ref="GO42:GP42"/>
    <mergeCell ref="IY42:IZ42"/>
    <mergeCell ref="JA42:JB42"/>
    <mergeCell ref="JC42:JD42"/>
    <mergeCell ref="JE42:JF42"/>
    <mergeCell ref="JG42:JH42"/>
    <mergeCell ref="IO42:IP42"/>
    <mergeCell ref="IQ42:IR42"/>
    <mergeCell ref="IS42:IT42"/>
    <mergeCell ref="IU42:IV42"/>
    <mergeCell ref="IW42:IX42"/>
    <mergeCell ref="IE42:IF42"/>
    <mergeCell ref="IG42:IH42"/>
    <mergeCell ref="II42:IJ42"/>
    <mergeCell ref="IK42:IL42"/>
    <mergeCell ref="IM42:IN42"/>
    <mergeCell ref="HU42:HV42"/>
    <mergeCell ref="HW42:HX42"/>
    <mergeCell ref="HY42:HZ42"/>
    <mergeCell ref="IA42:IB42"/>
    <mergeCell ref="IC42:ID42"/>
    <mergeCell ref="KM42:KN42"/>
    <mergeCell ref="KO42:KP42"/>
    <mergeCell ref="KQ42:KR42"/>
    <mergeCell ref="KS42:KT42"/>
    <mergeCell ref="KU42:KV42"/>
    <mergeCell ref="KC42:KD42"/>
    <mergeCell ref="KE42:KF42"/>
    <mergeCell ref="KG42:KH42"/>
    <mergeCell ref="KI42:KJ42"/>
    <mergeCell ref="KK42:KL42"/>
    <mergeCell ref="JS42:JT42"/>
    <mergeCell ref="JU42:JV42"/>
    <mergeCell ref="JW42:JX42"/>
    <mergeCell ref="JY42:JZ42"/>
    <mergeCell ref="KA42:KB42"/>
    <mergeCell ref="JI42:JJ42"/>
    <mergeCell ref="JK42:JL42"/>
    <mergeCell ref="JM42:JN42"/>
    <mergeCell ref="JO42:JP42"/>
    <mergeCell ref="JQ42:JR42"/>
    <mergeCell ref="MA42:MB42"/>
    <mergeCell ref="MC42:MD42"/>
    <mergeCell ref="ME42:MF42"/>
    <mergeCell ref="MG42:MH42"/>
    <mergeCell ref="MI42:MJ42"/>
    <mergeCell ref="LQ42:LR42"/>
    <mergeCell ref="LS42:LT42"/>
    <mergeCell ref="LU42:LV42"/>
    <mergeCell ref="LW42:LX42"/>
    <mergeCell ref="LY42:LZ42"/>
    <mergeCell ref="LG42:LH42"/>
    <mergeCell ref="LI42:LJ42"/>
    <mergeCell ref="LK42:LL42"/>
    <mergeCell ref="LM42:LN42"/>
    <mergeCell ref="LO42:LP42"/>
    <mergeCell ref="KW42:KX42"/>
    <mergeCell ref="KY42:KZ42"/>
    <mergeCell ref="LA42:LB42"/>
    <mergeCell ref="LC42:LD42"/>
    <mergeCell ref="LE42:LF42"/>
    <mergeCell ref="NO42:NP42"/>
    <mergeCell ref="NQ42:NR42"/>
    <mergeCell ref="NS42:NT42"/>
    <mergeCell ref="NU42:NV42"/>
    <mergeCell ref="NW42:NX42"/>
    <mergeCell ref="NE42:NF42"/>
    <mergeCell ref="NG42:NH42"/>
    <mergeCell ref="NI42:NJ42"/>
    <mergeCell ref="NK42:NL42"/>
    <mergeCell ref="NM42:NN42"/>
    <mergeCell ref="MU42:MV42"/>
    <mergeCell ref="MW42:MX42"/>
    <mergeCell ref="MY42:MZ42"/>
    <mergeCell ref="NA42:NB42"/>
    <mergeCell ref="NC42:ND42"/>
    <mergeCell ref="MK42:ML42"/>
    <mergeCell ref="MM42:MN42"/>
    <mergeCell ref="MO42:MP42"/>
    <mergeCell ref="MQ42:MR42"/>
    <mergeCell ref="MS42:MT42"/>
    <mergeCell ref="PC42:PD42"/>
    <mergeCell ref="PE42:PF42"/>
    <mergeCell ref="PG42:PH42"/>
    <mergeCell ref="PI42:PJ42"/>
    <mergeCell ref="PK42:PL42"/>
    <mergeCell ref="OS42:OT42"/>
    <mergeCell ref="OU42:OV42"/>
    <mergeCell ref="OW42:OX42"/>
    <mergeCell ref="OY42:OZ42"/>
    <mergeCell ref="PA42:PB42"/>
    <mergeCell ref="OI42:OJ42"/>
    <mergeCell ref="OK42:OL42"/>
    <mergeCell ref="OM42:ON42"/>
    <mergeCell ref="OO42:OP42"/>
    <mergeCell ref="OQ42:OR42"/>
    <mergeCell ref="NY42:NZ42"/>
    <mergeCell ref="OA42:OB42"/>
    <mergeCell ref="OC42:OD42"/>
    <mergeCell ref="OE42:OF42"/>
    <mergeCell ref="OG42:OH42"/>
    <mergeCell ref="QQ42:QR42"/>
    <mergeCell ref="QS42:QT42"/>
    <mergeCell ref="QU42:QV42"/>
    <mergeCell ref="QW42:QX42"/>
    <mergeCell ref="QY42:QZ42"/>
    <mergeCell ref="QG42:QH42"/>
    <mergeCell ref="QI42:QJ42"/>
    <mergeCell ref="QK42:QL42"/>
    <mergeCell ref="QM42:QN42"/>
    <mergeCell ref="QO42:QP42"/>
    <mergeCell ref="PW42:PX42"/>
    <mergeCell ref="PY42:PZ42"/>
    <mergeCell ref="QA42:QB42"/>
    <mergeCell ref="QC42:QD42"/>
    <mergeCell ref="QE42:QF42"/>
    <mergeCell ref="PM42:PN42"/>
    <mergeCell ref="PO42:PP42"/>
    <mergeCell ref="PQ42:PR42"/>
    <mergeCell ref="PS42:PT42"/>
    <mergeCell ref="PU42:PV42"/>
    <mergeCell ref="SE42:SF42"/>
    <mergeCell ref="SG42:SH42"/>
    <mergeCell ref="SI42:SJ42"/>
    <mergeCell ref="SK42:SL42"/>
    <mergeCell ref="SM42:SN42"/>
    <mergeCell ref="RU42:RV42"/>
    <mergeCell ref="RW42:RX42"/>
    <mergeCell ref="RY42:RZ42"/>
    <mergeCell ref="SA42:SB42"/>
    <mergeCell ref="SC42:SD42"/>
    <mergeCell ref="RK42:RL42"/>
    <mergeCell ref="RM42:RN42"/>
    <mergeCell ref="RO42:RP42"/>
    <mergeCell ref="RQ42:RR42"/>
    <mergeCell ref="RS42:RT42"/>
    <mergeCell ref="RA42:RB42"/>
    <mergeCell ref="RC42:RD42"/>
    <mergeCell ref="RE42:RF42"/>
    <mergeCell ref="RG42:RH42"/>
    <mergeCell ref="RI42:RJ42"/>
    <mergeCell ref="TS42:TT42"/>
    <mergeCell ref="TU42:TV42"/>
    <mergeCell ref="TW42:TX42"/>
    <mergeCell ref="TY42:TZ42"/>
    <mergeCell ref="UA42:UB42"/>
    <mergeCell ref="TI42:TJ42"/>
    <mergeCell ref="TK42:TL42"/>
    <mergeCell ref="TM42:TN42"/>
    <mergeCell ref="TO42:TP42"/>
    <mergeCell ref="TQ42:TR42"/>
    <mergeCell ref="SY42:SZ42"/>
    <mergeCell ref="TA42:TB42"/>
    <mergeCell ref="TC42:TD42"/>
    <mergeCell ref="TE42:TF42"/>
    <mergeCell ref="TG42:TH42"/>
    <mergeCell ref="SO42:SP42"/>
    <mergeCell ref="SQ42:SR42"/>
    <mergeCell ref="SS42:ST42"/>
    <mergeCell ref="SU42:SV42"/>
    <mergeCell ref="SW42:SX42"/>
    <mergeCell ref="VG42:VH42"/>
    <mergeCell ref="VI42:VJ42"/>
    <mergeCell ref="VK42:VL42"/>
    <mergeCell ref="VM42:VN42"/>
    <mergeCell ref="VO42:VP42"/>
    <mergeCell ref="UW42:UX42"/>
    <mergeCell ref="UY42:UZ42"/>
    <mergeCell ref="VA42:VB42"/>
    <mergeCell ref="VC42:VD42"/>
    <mergeCell ref="VE42:VF42"/>
    <mergeCell ref="UM42:UN42"/>
    <mergeCell ref="UO42:UP42"/>
    <mergeCell ref="UQ42:UR42"/>
    <mergeCell ref="US42:UT42"/>
    <mergeCell ref="UU42:UV42"/>
    <mergeCell ref="UC42:UD42"/>
    <mergeCell ref="UE42:UF42"/>
    <mergeCell ref="UG42:UH42"/>
    <mergeCell ref="UI42:UJ42"/>
    <mergeCell ref="UK42:UL42"/>
    <mergeCell ref="WU42:WV42"/>
    <mergeCell ref="WW42:WX42"/>
    <mergeCell ref="WY42:WZ42"/>
    <mergeCell ref="XA42:XB42"/>
    <mergeCell ref="XC42:XD42"/>
    <mergeCell ref="WK42:WL42"/>
    <mergeCell ref="WM42:WN42"/>
    <mergeCell ref="WO42:WP42"/>
    <mergeCell ref="WQ42:WR42"/>
    <mergeCell ref="WS42:WT42"/>
    <mergeCell ref="WA42:WB42"/>
    <mergeCell ref="WC42:WD42"/>
    <mergeCell ref="WE42:WF42"/>
    <mergeCell ref="WG42:WH42"/>
    <mergeCell ref="WI42:WJ42"/>
    <mergeCell ref="VQ42:VR42"/>
    <mergeCell ref="VS42:VT42"/>
    <mergeCell ref="VU42:VV42"/>
    <mergeCell ref="VW42:VX42"/>
    <mergeCell ref="VY42:VZ42"/>
    <mergeCell ref="YI42:YJ42"/>
    <mergeCell ref="YK42:YL42"/>
    <mergeCell ref="YM42:YN42"/>
    <mergeCell ref="YO42:YP42"/>
    <mergeCell ref="YQ42:YR42"/>
    <mergeCell ref="XY42:XZ42"/>
    <mergeCell ref="YA42:YB42"/>
    <mergeCell ref="YC42:YD42"/>
    <mergeCell ref="YE42:YF42"/>
    <mergeCell ref="YG42:YH42"/>
    <mergeCell ref="XO42:XP42"/>
    <mergeCell ref="XQ42:XR42"/>
    <mergeCell ref="XS42:XT42"/>
    <mergeCell ref="XU42:XV42"/>
    <mergeCell ref="XW42:XX42"/>
    <mergeCell ref="XE42:XF42"/>
    <mergeCell ref="XG42:XH42"/>
    <mergeCell ref="XI42:XJ42"/>
    <mergeCell ref="XK42:XL42"/>
    <mergeCell ref="XM42:XN42"/>
    <mergeCell ref="ZW42:ZX42"/>
    <mergeCell ref="ZY42:ZZ42"/>
    <mergeCell ref="AAA42:AAB42"/>
    <mergeCell ref="AAC42:AAD42"/>
    <mergeCell ref="AAE42:AAF42"/>
    <mergeCell ref="ZM42:ZN42"/>
    <mergeCell ref="ZO42:ZP42"/>
    <mergeCell ref="ZQ42:ZR42"/>
    <mergeCell ref="ZS42:ZT42"/>
    <mergeCell ref="ZU42:ZV42"/>
    <mergeCell ref="ZC42:ZD42"/>
    <mergeCell ref="ZE42:ZF42"/>
    <mergeCell ref="ZG42:ZH42"/>
    <mergeCell ref="ZI42:ZJ42"/>
    <mergeCell ref="ZK42:ZL42"/>
    <mergeCell ref="YS42:YT42"/>
    <mergeCell ref="YU42:YV42"/>
    <mergeCell ref="YW42:YX42"/>
    <mergeCell ref="YY42:YZ42"/>
    <mergeCell ref="ZA42:ZB42"/>
    <mergeCell ref="ABK42:ABL42"/>
    <mergeCell ref="ABM42:ABN42"/>
    <mergeCell ref="ABO42:ABP42"/>
    <mergeCell ref="ABQ42:ABR42"/>
    <mergeCell ref="ABS42:ABT42"/>
    <mergeCell ref="ABA42:ABB42"/>
    <mergeCell ref="ABC42:ABD42"/>
    <mergeCell ref="ABE42:ABF42"/>
    <mergeCell ref="ABG42:ABH42"/>
    <mergeCell ref="ABI42:ABJ42"/>
    <mergeCell ref="AAQ42:AAR42"/>
    <mergeCell ref="AAS42:AAT42"/>
    <mergeCell ref="AAU42:AAV42"/>
    <mergeCell ref="AAW42:AAX42"/>
    <mergeCell ref="AAY42:AAZ42"/>
    <mergeCell ref="AAG42:AAH42"/>
    <mergeCell ref="AAI42:AAJ42"/>
    <mergeCell ref="AAK42:AAL42"/>
    <mergeCell ref="AAM42:AAN42"/>
    <mergeCell ref="AAO42:AAP42"/>
    <mergeCell ref="ACY42:ACZ42"/>
    <mergeCell ref="ADA42:ADB42"/>
    <mergeCell ref="ADC42:ADD42"/>
    <mergeCell ref="ADE42:ADF42"/>
    <mergeCell ref="ADG42:ADH42"/>
    <mergeCell ref="ACO42:ACP42"/>
    <mergeCell ref="ACQ42:ACR42"/>
    <mergeCell ref="ACS42:ACT42"/>
    <mergeCell ref="ACU42:ACV42"/>
    <mergeCell ref="ACW42:ACX42"/>
    <mergeCell ref="ACE42:ACF42"/>
    <mergeCell ref="ACG42:ACH42"/>
    <mergeCell ref="ACI42:ACJ42"/>
    <mergeCell ref="ACK42:ACL42"/>
    <mergeCell ref="ACM42:ACN42"/>
    <mergeCell ref="ABU42:ABV42"/>
    <mergeCell ref="ABW42:ABX42"/>
    <mergeCell ref="ABY42:ABZ42"/>
    <mergeCell ref="ACA42:ACB42"/>
    <mergeCell ref="ACC42:ACD42"/>
    <mergeCell ref="AEM42:AEN42"/>
    <mergeCell ref="AEO42:AEP42"/>
    <mergeCell ref="AEQ42:AER42"/>
    <mergeCell ref="AES42:AET42"/>
    <mergeCell ref="AEU42:AEV42"/>
    <mergeCell ref="AEC42:AED42"/>
    <mergeCell ref="AEE42:AEF42"/>
    <mergeCell ref="AEG42:AEH42"/>
    <mergeCell ref="AEI42:AEJ42"/>
    <mergeCell ref="AEK42:AEL42"/>
    <mergeCell ref="ADS42:ADT42"/>
    <mergeCell ref="ADU42:ADV42"/>
    <mergeCell ref="ADW42:ADX42"/>
    <mergeCell ref="ADY42:ADZ42"/>
    <mergeCell ref="AEA42:AEB42"/>
    <mergeCell ref="ADI42:ADJ42"/>
    <mergeCell ref="ADK42:ADL42"/>
    <mergeCell ref="ADM42:ADN42"/>
    <mergeCell ref="ADO42:ADP42"/>
    <mergeCell ref="ADQ42:ADR42"/>
    <mergeCell ref="AGA42:AGB42"/>
    <mergeCell ref="AGC42:AGD42"/>
    <mergeCell ref="AGE42:AGF42"/>
    <mergeCell ref="AGG42:AGH42"/>
    <mergeCell ref="AGI42:AGJ42"/>
    <mergeCell ref="AFQ42:AFR42"/>
    <mergeCell ref="AFS42:AFT42"/>
    <mergeCell ref="AFU42:AFV42"/>
    <mergeCell ref="AFW42:AFX42"/>
    <mergeCell ref="AFY42:AFZ42"/>
    <mergeCell ref="AFG42:AFH42"/>
    <mergeCell ref="AFI42:AFJ42"/>
    <mergeCell ref="AFK42:AFL42"/>
    <mergeCell ref="AFM42:AFN42"/>
    <mergeCell ref="AFO42:AFP42"/>
    <mergeCell ref="AEW42:AEX42"/>
    <mergeCell ref="AEY42:AEZ42"/>
    <mergeCell ref="AFA42:AFB42"/>
    <mergeCell ref="AFC42:AFD42"/>
    <mergeCell ref="AFE42:AFF42"/>
    <mergeCell ref="AHO42:AHP42"/>
    <mergeCell ref="AHQ42:AHR42"/>
    <mergeCell ref="AHS42:AHT42"/>
    <mergeCell ref="AHU42:AHV42"/>
    <mergeCell ref="AHW42:AHX42"/>
    <mergeCell ref="AHE42:AHF42"/>
    <mergeCell ref="AHG42:AHH42"/>
    <mergeCell ref="AHI42:AHJ42"/>
    <mergeCell ref="AHK42:AHL42"/>
    <mergeCell ref="AHM42:AHN42"/>
    <mergeCell ref="AGU42:AGV42"/>
    <mergeCell ref="AGW42:AGX42"/>
    <mergeCell ref="AGY42:AGZ42"/>
    <mergeCell ref="AHA42:AHB42"/>
    <mergeCell ref="AHC42:AHD42"/>
    <mergeCell ref="AGK42:AGL42"/>
    <mergeCell ref="AGM42:AGN42"/>
    <mergeCell ref="AGO42:AGP42"/>
    <mergeCell ref="AGQ42:AGR42"/>
    <mergeCell ref="AGS42:AGT42"/>
    <mergeCell ref="AJC42:AJD42"/>
    <mergeCell ref="AJE42:AJF42"/>
    <mergeCell ref="AJG42:AJH42"/>
    <mergeCell ref="AJI42:AJJ42"/>
    <mergeCell ref="AJK42:AJL42"/>
    <mergeCell ref="AIS42:AIT42"/>
    <mergeCell ref="AIU42:AIV42"/>
    <mergeCell ref="AIW42:AIX42"/>
    <mergeCell ref="AIY42:AIZ42"/>
    <mergeCell ref="AJA42:AJB42"/>
    <mergeCell ref="AII42:AIJ42"/>
    <mergeCell ref="AIK42:AIL42"/>
    <mergeCell ref="AIM42:AIN42"/>
    <mergeCell ref="AIO42:AIP42"/>
    <mergeCell ref="AIQ42:AIR42"/>
    <mergeCell ref="AHY42:AHZ42"/>
    <mergeCell ref="AIA42:AIB42"/>
    <mergeCell ref="AIC42:AID42"/>
    <mergeCell ref="AIE42:AIF42"/>
    <mergeCell ref="AIG42:AIH42"/>
    <mergeCell ref="AKQ42:AKR42"/>
    <mergeCell ref="AKS42:AKT42"/>
    <mergeCell ref="AKU42:AKV42"/>
    <mergeCell ref="AKW42:AKX42"/>
    <mergeCell ref="AKY42:AKZ42"/>
    <mergeCell ref="AKG42:AKH42"/>
    <mergeCell ref="AKI42:AKJ42"/>
    <mergeCell ref="AKK42:AKL42"/>
    <mergeCell ref="AKM42:AKN42"/>
    <mergeCell ref="AKO42:AKP42"/>
    <mergeCell ref="AJW42:AJX42"/>
    <mergeCell ref="AJY42:AJZ42"/>
    <mergeCell ref="AKA42:AKB42"/>
    <mergeCell ref="AKC42:AKD42"/>
    <mergeCell ref="AKE42:AKF42"/>
    <mergeCell ref="AJM42:AJN42"/>
    <mergeCell ref="AJO42:AJP42"/>
    <mergeCell ref="AJQ42:AJR42"/>
    <mergeCell ref="AJS42:AJT42"/>
    <mergeCell ref="AJU42:AJV42"/>
    <mergeCell ref="AME42:AMF42"/>
    <mergeCell ref="AMG42:AMH42"/>
    <mergeCell ref="AMI42:AMJ42"/>
    <mergeCell ref="AMK42:AML42"/>
    <mergeCell ref="AMM42:AMN42"/>
    <mergeCell ref="ALU42:ALV42"/>
    <mergeCell ref="ALW42:ALX42"/>
    <mergeCell ref="ALY42:ALZ42"/>
    <mergeCell ref="AMA42:AMB42"/>
    <mergeCell ref="AMC42:AMD42"/>
    <mergeCell ref="ALK42:ALL42"/>
    <mergeCell ref="ALM42:ALN42"/>
    <mergeCell ref="ALO42:ALP42"/>
    <mergeCell ref="ALQ42:ALR42"/>
    <mergeCell ref="ALS42:ALT42"/>
    <mergeCell ref="ALA42:ALB42"/>
    <mergeCell ref="ALC42:ALD42"/>
    <mergeCell ref="ALE42:ALF42"/>
    <mergeCell ref="ALG42:ALH42"/>
    <mergeCell ref="ALI42:ALJ42"/>
    <mergeCell ref="ANS42:ANT42"/>
    <mergeCell ref="ANU42:ANV42"/>
    <mergeCell ref="ANW42:ANX42"/>
    <mergeCell ref="ANY42:ANZ42"/>
    <mergeCell ref="AOA42:AOB42"/>
    <mergeCell ref="ANI42:ANJ42"/>
    <mergeCell ref="ANK42:ANL42"/>
    <mergeCell ref="ANM42:ANN42"/>
    <mergeCell ref="ANO42:ANP42"/>
    <mergeCell ref="ANQ42:ANR42"/>
    <mergeCell ref="AMY42:AMZ42"/>
    <mergeCell ref="ANA42:ANB42"/>
    <mergeCell ref="ANC42:AND42"/>
    <mergeCell ref="ANE42:ANF42"/>
    <mergeCell ref="ANG42:ANH42"/>
    <mergeCell ref="AMO42:AMP42"/>
    <mergeCell ref="AMQ42:AMR42"/>
    <mergeCell ref="AMS42:AMT42"/>
    <mergeCell ref="AMU42:AMV42"/>
    <mergeCell ref="AMW42:AMX42"/>
    <mergeCell ref="APG42:APH42"/>
    <mergeCell ref="API42:APJ42"/>
    <mergeCell ref="APK42:APL42"/>
    <mergeCell ref="APM42:APN42"/>
    <mergeCell ref="APO42:APP42"/>
    <mergeCell ref="AOW42:AOX42"/>
    <mergeCell ref="AOY42:AOZ42"/>
    <mergeCell ref="APA42:APB42"/>
    <mergeCell ref="APC42:APD42"/>
    <mergeCell ref="APE42:APF42"/>
    <mergeCell ref="AOM42:AON42"/>
    <mergeCell ref="AOO42:AOP42"/>
    <mergeCell ref="AOQ42:AOR42"/>
    <mergeCell ref="AOS42:AOT42"/>
    <mergeCell ref="AOU42:AOV42"/>
    <mergeCell ref="AOC42:AOD42"/>
    <mergeCell ref="AOE42:AOF42"/>
    <mergeCell ref="AOG42:AOH42"/>
    <mergeCell ref="AOI42:AOJ42"/>
    <mergeCell ref="AOK42:AOL42"/>
    <mergeCell ref="AQU42:AQV42"/>
    <mergeCell ref="AQW42:AQX42"/>
    <mergeCell ref="AQY42:AQZ42"/>
    <mergeCell ref="ARA42:ARB42"/>
    <mergeCell ref="ARC42:ARD42"/>
    <mergeCell ref="AQK42:AQL42"/>
    <mergeCell ref="AQM42:AQN42"/>
    <mergeCell ref="AQO42:AQP42"/>
    <mergeCell ref="AQQ42:AQR42"/>
    <mergeCell ref="AQS42:AQT42"/>
    <mergeCell ref="AQA42:AQB42"/>
    <mergeCell ref="AQC42:AQD42"/>
    <mergeCell ref="AQE42:AQF42"/>
    <mergeCell ref="AQG42:AQH42"/>
    <mergeCell ref="AQI42:AQJ42"/>
    <mergeCell ref="APQ42:APR42"/>
    <mergeCell ref="APS42:APT42"/>
    <mergeCell ref="APU42:APV42"/>
    <mergeCell ref="APW42:APX42"/>
    <mergeCell ref="APY42:APZ42"/>
    <mergeCell ref="ASI42:ASJ42"/>
    <mergeCell ref="ASK42:ASL42"/>
    <mergeCell ref="ASM42:ASN42"/>
    <mergeCell ref="ASO42:ASP42"/>
    <mergeCell ref="ASQ42:ASR42"/>
    <mergeCell ref="ARY42:ARZ42"/>
    <mergeCell ref="ASA42:ASB42"/>
    <mergeCell ref="ASC42:ASD42"/>
    <mergeCell ref="ASE42:ASF42"/>
    <mergeCell ref="ASG42:ASH42"/>
    <mergeCell ref="ARO42:ARP42"/>
    <mergeCell ref="ARQ42:ARR42"/>
    <mergeCell ref="ARS42:ART42"/>
    <mergeCell ref="ARU42:ARV42"/>
    <mergeCell ref="ARW42:ARX42"/>
    <mergeCell ref="ARE42:ARF42"/>
    <mergeCell ref="ARG42:ARH42"/>
    <mergeCell ref="ARI42:ARJ42"/>
    <mergeCell ref="ARK42:ARL42"/>
    <mergeCell ref="ARM42:ARN42"/>
    <mergeCell ref="ATW42:ATX42"/>
    <mergeCell ref="ATY42:ATZ42"/>
    <mergeCell ref="AUA42:AUB42"/>
    <mergeCell ref="AUC42:AUD42"/>
    <mergeCell ref="AUE42:AUF42"/>
    <mergeCell ref="ATM42:ATN42"/>
    <mergeCell ref="ATO42:ATP42"/>
    <mergeCell ref="ATQ42:ATR42"/>
    <mergeCell ref="ATS42:ATT42"/>
    <mergeCell ref="ATU42:ATV42"/>
    <mergeCell ref="ATC42:ATD42"/>
    <mergeCell ref="ATE42:ATF42"/>
    <mergeCell ref="ATG42:ATH42"/>
    <mergeCell ref="ATI42:ATJ42"/>
    <mergeCell ref="ATK42:ATL42"/>
    <mergeCell ref="ASS42:AST42"/>
    <mergeCell ref="ASU42:ASV42"/>
    <mergeCell ref="ASW42:ASX42"/>
    <mergeCell ref="ASY42:ASZ42"/>
    <mergeCell ref="ATA42:ATB42"/>
    <mergeCell ref="AVK42:AVL42"/>
    <mergeCell ref="AVM42:AVN42"/>
    <mergeCell ref="AVO42:AVP42"/>
    <mergeCell ref="AVQ42:AVR42"/>
    <mergeCell ref="AVS42:AVT42"/>
    <mergeCell ref="AVA42:AVB42"/>
    <mergeCell ref="AVC42:AVD42"/>
    <mergeCell ref="AVE42:AVF42"/>
    <mergeCell ref="AVG42:AVH42"/>
    <mergeCell ref="AVI42:AVJ42"/>
    <mergeCell ref="AUQ42:AUR42"/>
    <mergeCell ref="AUS42:AUT42"/>
    <mergeCell ref="AUU42:AUV42"/>
    <mergeCell ref="AUW42:AUX42"/>
    <mergeCell ref="AUY42:AUZ42"/>
    <mergeCell ref="AUG42:AUH42"/>
    <mergeCell ref="AUI42:AUJ42"/>
    <mergeCell ref="AUK42:AUL42"/>
    <mergeCell ref="AUM42:AUN42"/>
    <mergeCell ref="AUO42:AUP42"/>
    <mergeCell ref="AWY42:AWZ42"/>
    <mergeCell ref="AXA42:AXB42"/>
    <mergeCell ref="AXC42:AXD42"/>
    <mergeCell ref="AXE42:AXF42"/>
    <mergeCell ref="AXG42:AXH42"/>
    <mergeCell ref="AWO42:AWP42"/>
    <mergeCell ref="AWQ42:AWR42"/>
    <mergeCell ref="AWS42:AWT42"/>
    <mergeCell ref="AWU42:AWV42"/>
    <mergeCell ref="AWW42:AWX42"/>
    <mergeCell ref="AWE42:AWF42"/>
    <mergeCell ref="AWG42:AWH42"/>
    <mergeCell ref="AWI42:AWJ42"/>
    <mergeCell ref="AWK42:AWL42"/>
    <mergeCell ref="AWM42:AWN42"/>
    <mergeCell ref="AVU42:AVV42"/>
    <mergeCell ref="AVW42:AVX42"/>
    <mergeCell ref="AVY42:AVZ42"/>
    <mergeCell ref="AWA42:AWB42"/>
    <mergeCell ref="AWC42:AWD42"/>
    <mergeCell ref="AYM42:AYN42"/>
    <mergeCell ref="AYO42:AYP42"/>
    <mergeCell ref="AYQ42:AYR42"/>
    <mergeCell ref="AYS42:AYT42"/>
    <mergeCell ref="AYU42:AYV42"/>
    <mergeCell ref="AYC42:AYD42"/>
    <mergeCell ref="AYE42:AYF42"/>
    <mergeCell ref="AYG42:AYH42"/>
    <mergeCell ref="AYI42:AYJ42"/>
    <mergeCell ref="AYK42:AYL42"/>
    <mergeCell ref="AXS42:AXT42"/>
    <mergeCell ref="AXU42:AXV42"/>
    <mergeCell ref="AXW42:AXX42"/>
    <mergeCell ref="AXY42:AXZ42"/>
    <mergeCell ref="AYA42:AYB42"/>
    <mergeCell ref="AXI42:AXJ42"/>
    <mergeCell ref="AXK42:AXL42"/>
    <mergeCell ref="AXM42:AXN42"/>
    <mergeCell ref="AXO42:AXP42"/>
    <mergeCell ref="AXQ42:AXR42"/>
    <mergeCell ref="BAA42:BAB42"/>
    <mergeCell ref="BAC42:BAD42"/>
    <mergeCell ref="BAE42:BAF42"/>
    <mergeCell ref="BAG42:BAH42"/>
    <mergeCell ref="BAI42:BAJ42"/>
    <mergeCell ref="AZQ42:AZR42"/>
    <mergeCell ref="AZS42:AZT42"/>
    <mergeCell ref="AZU42:AZV42"/>
    <mergeCell ref="AZW42:AZX42"/>
    <mergeCell ref="AZY42:AZZ42"/>
    <mergeCell ref="AZG42:AZH42"/>
    <mergeCell ref="AZI42:AZJ42"/>
    <mergeCell ref="AZK42:AZL42"/>
    <mergeCell ref="AZM42:AZN42"/>
    <mergeCell ref="AZO42:AZP42"/>
    <mergeCell ref="AYW42:AYX42"/>
    <mergeCell ref="AYY42:AYZ42"/>
    <mergeCell ref="AZA42:AZB42"/>
    <mergeCell ref="AZC42:AZD42"/>
    <mergeCell ref="AZE42:AZF42"/>
    <mergeCell ref="BBO42:BBP42"/>
    <mergeCell ref="BBQ42:BBR42"/>
    <mergeCell ref="BBS42:BBT42"/>
    <mergeCell ref="BBU42:BBV42"/>
    <mergeCell ref="BBW42:BBX42"/>
    <mergeCell ref="BBE42:BBF42"/>
    <mergeCell ref="BBG42:BBH42"/>
    <mergeCell ref="BBI42:BBJ42"/>
    <mergeCell ref="BBK42:BBL42"/>
    <mergeCell ref="BBM42:BBN42"/>
    <mergeCell ref="BAU42:BAV42"/>
    <mergeCell ref="BAW42:BAX42"/>
    <mergeCell ref="BAY42:BAZ42"/>
    <mergeCell ref="BBA42:BBB42"/>
    <mergeCell ref="BBC42:BBD42"/>
    <mergeCell ref="BAK42:BAL42"/>
    <mergeCell ref="BAM42:BAN42"/>
    <mergeCell ref="BAO42:BAP42"/>
    <mergeCell ref="BAQ42:BAR42"/>
    <mergeCell ref="BAS42:BAT42"/>
    <mergeCell ref="BDC42:BDD42"/>
    <mergeCell ref="BDE42:BDF42"/>
    <mergeCell ref="BDG42:BDH42"/>
    <mergeCell ref="BDI42:BDJ42"/>
    <mergeCell ref="BDK42:BDL42"/>
    <mergeCell ref="BCS42:BCT42"/>
    <mergeCell ref="BCU42:BCV42"/>
    <mergeCell ref="BCW42:BCX42"/>
    <mergeCell ref="BCY42:BCZ42"/>
    <mergeCell ref="BDA42:BDB42"/>
    <mergeCell ref="BCI42:BCJ42"/>
    <mergeCell ref="BCK42:BCL42"/>
    <mergeCell ref="BCM42:BCN42"/>
    <mergeCell ref="BCO42:BCP42"/>
    <mergeCell ref="BCQ42:BCR42"/>
    <mergeCell ref="BBY42:BBZ42"/>
    <mergeCell ref="BCA42:BCB42"/>
    <mergeCell ref="BCC42:BCD42"/>
    <mergeCell ref="BCE42:BCF42"/>
    <mergeCell ref="BCG42:BCH42"/>
    <mergeCell ref="BEQ42:BER42"/>
    <mergeCell ref="BES42:BET42"/>
    <mergeCell ref="BEU42:BEV42"/>
    <mergeCell ref="BEW42:BEX42"/>
    <mergeCell ref="BEY42:BEZ42"/>
    <mergeCell ref="BEG42:BEH42"/>
    <mergeCell ref="BEI42:BEJ42"/>
    <mergeCell ref="BEK42:BEL42"/>
    <mergeCell ref="BEM42:BEN42"/>
    <mergeCell ref="BEO42:BEP42"/>
    <mergeCell ref="BDW42:BDX42"/>
    <mergeCell ref="BDY42:BDZ42"/>
    <mergeCell ref="BEA42:BEB42"/>
    <mergeCell ref="BEC42:BED42"/>
    <mergeCell ref="BEE42:BEF42"/>
    <mergeCell ref="BDM42:BDN42"/>
    <mergeCell ref="BDO42:BDP42"/>
    <mergeCell ref="BDQ42:BDR42"/>
    <mergeCell ref="BDS42:BDT42"/>
    <mergeCell ref="BDU42:BDV42"/>
    <mergeCell ref="BGE42:BGF42"/>
    <mergeCell ref="BGG42:BGH42"/>
    <mergeCell ref="BGI42:BGJ42"/>
    <mergeCell ref="BGK42:BGL42"/>
    <mergeCell ref="BGM42:BGN42"/>
    <mergeCell ref="BFU42:BFV42"/>
    <mergeCell ref="BFW42:BFX42"/>
    <mergeCell ref="BFY42:BFZ42"/>
    <mergeCell ref="BGA42:BGB42"/>
    <mergeCell ref="BGC42:BGD42"/>
    <mergeCell ref="BFK42:BFL42"/>
    <mergeCell ref="BFM42:BFN42"/>
    <mergeCell ref="BFO42:BFP42"/>
    <mergeCell ref="BFQ42:BFR42"/>
    <mergeCell ref="BFS42:BFT42"/>
    <mergeCell ref="BFA42:BFB42"/>
    <mergeCell ref="BFC42:BFD42"/>
    <mergeCell ref="BFE42:BFF42"/>
    <mergeCell ref="BFG42:BFH42"/>
    <mergeCell ref="BFI42:BFJ42"/>
    <mergeCell ref="BHS42:BHT42"/>
    <mergeCell ref="BHU42:BHV42"/>
    <mergeCell ref="BHW42:BHX42"/>
    <mergeCell ref="BHY42:BHZ42"/>
    <mergeCell ref="BIA42:BIB42"/>
    <mergeCell ref="BHI42:BHJ42"/>
    <mergeCell ref="BHK42:BHL42"/>
    <mergeCell ref="BHM42:BHN42"/>
    <mergeCell ref="BHO42:BHP42"/>
    <mergeCell ref="BHQ42:BHR42"/>
    <mergeCell ref="BGY42:BGZ42"/>
    <mergeCell ref="BHA42:BHB42"/>
    <mergeCell ref="BHC42:BHD42"/>
    <mergeCell ref="BHE42:BHF42"/>
    <mergeCell ref="BHG42:BHH42"/>
    <mergeCell ref="BGO42:BGP42"/>
    <mergeCell ref="BGQ42:BGR42"/>
    <mergeCell ref="BGS42:BGT42"/>
    <mergeCell ref="BGU42:BGV42"/>
    <mergeCell ref="BGW42:BGX42"/>
    <mergeCell ref="BJG42:BJH42"/>
    <mergeCell ref="BJI42:BJJ42"/>
    <mergeCell ref="BJK42:BJL42"/>
    <mergeCell ref="BJM42:BJN42"/>
    <mergeCell ref="BJO42:BJP42"/>
    <mergeCell ref="BIW42:BIX42"/>
    <mergeCell ref="BIY42:BIZ42"/>
    <mergeCell ref="BJA42:BJB42"/>
    <mergeCell ref="BJC42:BJD42"/>
    <mergeCell ref="BJE42:BJF42"/>
    <mergeCell ref="BIM42:BIN42"/>
    <mergeCell ref="BIO42:BIP42"/>
    <mergeCell ref="BIQ42:BIR42"/>
    <mergeCell ref="BIS42:BIT42"/>
    <mergeCell ref="BIU42:BIV42"/>
    <mergeCell ref="BIC42:BID42"/>
    <mergeCell ref="BIE42:BIF42"/>
    <mergeCell ref="BIG42:BIH42"/>
    <mergeCell ref="BII42:BIJ42"/>
    <mergeCell ref="BIK42:BIL42"/>
    <mergeCell ref="BKU42:BKV42"/>
    <mergeCell ref="BKW42:BKX42"/>
    <mergeCell ref="BKY42:BKZ42"/>
    <mergeCell ref="BLA42:BLB42"/>
    <mergeCell ref="BLC42:BLD42"/>
    <mergeCell ref="BKK42:BKL42"/>
    <mergeCell ref="BKM42:BKN42"/>
    <mergeCell ref="BKO42:BKP42"/>
    <mergeCell ref="BKQ42:BKR42"/>
    <mergeCell ref="BKS42:BKT42"/>
    <mergeCell ref="BKA42:BKB42"/>
    <mergeCell ref="BKC42:BKD42"/>
    <mergeCell ref="BKE42:BKF42"/>
    <mergeCell ref="BKG42:BKH42"/>
    <mergeCell ref="BKI42:BKJ42"/>
    <mergeCell ref="BJQ42:BJR42"/>
    <mergeCell ref="BJS42:BJT42"/>
    <mergeCell ref="BJU42:BJV42"/>
    <mergeCell ref="BJW42:BJX42"/>
    <mergeCell ref="BJY42:BJZ42"/>
    <mergeCell ref="BMI42:BMJ42"/>
    <mergeCell ref="BMK42:BML42"/>
    <mergeCell ref="BMM42:BMN42"/>
    <mergeCell ref="BMO42:BMP42"/>
    <mergeCell ref="BMQ42:BMR42"/>
    <mergeCell ref="BLY42:BLZ42"/>
    <mergeCell ref="BMA42:BMB42"/>
    <mergeCell ref="BMC42:BMD42"/>
    <mergeCell ref="BME42:BMF42"/>
    <mergeCell ref="BMG42:BMH42"/>
    <mergeCell ref="BLO42:BLP42"/>
    <mergeCell ref="BLQ42:BLR42"/>
    <mergeCell ref="BLS42:BLT42"/>
    <mergeCell ref="BLU42:BLV42"/>
    <mergeCell ref="BLW42:BLX42"/>
    <mergeCell ref="BLE42:BLF42"/>
    <mergeCell ref="BLG42:BLH42"/>
    <mergeCell ref="BLI42:BLJ42"/>
    <mergeCell ref="BLK42:BLL42"/>
    <mergeCell ref="BLM42:BLN42"/>
    <mergeCell ref="BNW42:BNX42"/>
    <mergeCell ref="BNY42:BNZ42"/>
    <mergeCell ref="BOA42:BOB42"/>
    <mergeCell ref="BOC42:BOD42"/>
    <mergeCell ref="BOE42:BOF42"/>
    <mergeCell ref="BNM42:BNN42"/>
    <mergeCell ref="BNO42:BNP42"/>
    <mergeCell ref="BNQ42:BNR42"/>
    <mergeCell ref="BNS42:BNT42"/>
    <mergeCell ref="BNU42:BNV42"/>
    <mergeCell ref="BNC42:BND42"/>
    <mergeCell ref="BNE42:BNF42"/>
    <mergeCell ref="BNG42:BNH42"/>
    <mergeCell ref="BNI42:BNJ42"/>
    <mergeCell ref="BNK42:BNL42"/>
    <mergeCell ref="BMS42:BMT42"/>
    <mergeCell ref="BMU42:BMV42"/>
    <mergeCell ref="BMW42:BMX42"/>
    <mergeCell ref="BMY42:BMZ42"/>
    <mergeCell ref="BNA42:BNB42"/>
    <mergeCell ref="BPK42:BPL42"/>
    <mergeCell ref="BPM42:BPN42"/>
    <mergeCell ref="BPO42:BPP42"/>
    <mergeCell ref="BPQ42:BPR42"/>
    <mergeCell ref="BPS42:BPT42"/>
    <mergeCell ref="BPA42:BPB42"/>
    <mergeCell ref="BPC42:BPD42"/>
    <mergeCell ref="BPE42:BPF42"/>
    <mergeCell ref="BPG42:BPH42"/>
    <mergeCell ref="BPI42:BPJ42"/>
    <mergeCell ref="BOQ42:BOR42"/>
    <mergeCell ref="BOS42:BOT42"/>
    <mergeCell ref="BOU42:BOV42"/>
    <mergeCell ref="BOW42:BOX42"/>
    <mergeCell ref="BOY42:BOZ42"/>
    <mergeCell ref="BOG42:BOH42"/>
    <mergeCell ref="BOI42:BOJ42"/>
    <mergeCell ref="BOK42:BOL42"/>
    <mergeCell ref="BOM42:BON42"/>
    <mergeCell ref="BOO42:BOP42"/>
    <mergeCell ref="BQY42:BQZ42"/>
    <mergeCell ref="BRA42:BRB42"/>
    <mergeCell ref="BRC42:BRD42"/>
    <mergeCell ref="BRE42:BRF42"/>
    <mergeCell ref="BRG42:BRH42"/>
    <mergeCell ref="BQO42:BQP42"/>
    <mergeCell ref="BQQ42:BQR42"/>
    <mergeCell ref="BQS42:BQT42"/>
    <mergeCell ref="BQU42:BQV42"/>
    <mergeCell ref="BQW42:BQX42"/>
    <mergeCell ref="BQE42:BQF42"/>
    <mergeCell ref="BQG42:BQH42"/>
    <mergeCell ref="BQI42:BQJ42"/>
    <mergeCell ref="BQK42:BQL42"/>
    <mergeCell ref="BQM42:BQN42"/>
    <mergeCell ref="BPU42:BPV42"/>
    <mergeCell ref="BPW42:BPX42"/>
    <mergeCell ref="BPY42:BPZ42"/>
    <mergeCell ref="BQA42:BQB42"/>
    <mergeCell ref="BQC42:BQD42"/>
    <mergeCell ref="BSM42:BSN42"/>
    <mergeCell ref="BSO42:BSP42"/>
    <mergeCell ref="BSQ42:BSR42"/>
    <mergeCell ref="BSS42:BST42"/>
    <mergeCell ref="BSU42:BSV42"/>
    <mergeCell ref="BSC42:BSD42"/>
    <mergeCell ref="BSE42:BSF42"/>
    <mergeCell ref="BSG42:BSH42"/>
    <mergeCell ref="BSI42:BSJ42"/>
    <mergeCell ref="BSK42:BSL42"/>
    <mergeCell ref="BRS42:BRT42"/>
    <mergeCell ref="BRU42:BRV42"/>
    <mergeCell ref="BRW42:BRX42"/>
    <mergeCell ref="BRY42:BRZ42"/>
    <mergeCell ref="BSA42:BSB42"/>
    <mergeCell ref="BRI42:BRJ42"/>
    <mergeCell ref="BRK42:BRL42"/>
    <mergeCell ref="BRM42:BRN42"/>
    <mergeCell ref="BRO42:BRP42"/>
    <mergeCell ref="BRQ42:BRR42"/>
    <mergeCell ref="BUA42:BUB42"/>
    <mergeCell ref="BUC42:BUD42"/>
    <mergeCell ref="BUE42:BUF42"/>
    <mergeCell ref="BUG42:BUH42"/>
    <mergeCell ref="BUI42:BUJ42"/>
    <mergeCell ref="BTQ42:BTR42"/>
    <mergeCell ref="BTS42:BTT42"/>
    <mergeCell ref="BTU42:BTV42"/>
    <mergeCell ref="BTW42:BTX42"/>
    <mergeCell ref="BTY42:BTZ42"/>
    <mergeCell ref="BTG42:BTH42"/>
    <mergeCell ref="BTI42:BTJ42"/>
    <mergeCell ref="BTK42:BTL42"/>
    <mergeCell ref="BTM42:BTN42"/>
    <mergeCell ref="BTO42:BTP42"/>
    <mergeCell ref="BSW42:BSX42"/>
    <mergeCell ref="BSY42:BSZ42"/>
    <mergeCell ref="BTA42:BTB42"/>
    <mergeCell ref="BTC42:BTD42"/>
    <mergeCell ref="BTE42:BTF42"/>
    <mergeCell ref="BVO42:BVP42"/>
    <mergeCell ref="BVQ42:BVR42"/>
    <mergeCell ref="BVS42:BVT42"/>
    <mergeCell ref="BVU42:BVV42"/>
    <mergeCell ref="BVW42:BVX42"/>
    <mergeCell ref="BVE42:BVF42"/>
    <mergeCell ref="BVG42:BVH42"/>
    <mergeCell ref="BVI42:BVJ42"/>
    <mergeCell ref="BVK42:BVL42"/>
    <mergeCell ref="BVM42:BVN42"/>
    <mergeCell ref="BUU42:BUV42"/>
    <mergeCell ref="BUW42:BUX42"/>
    <mergeCell ref="BUY42:BUZ42"/>
    <mergeCell ref="BVA42:BVB42"/>
    <mergeCell ref="BVC42:BVD42"/>
    <mergeCell ref="BUK42:BUL42"/>
    <mergeCell ref="BUM42:BUN42"/>
    <mergeCell ref="BUO42:BUP42"/>
    <mergeCell ref="BUQ42:BUR42"/>
    <mergeCell ref="BUS42:BUT42"/>
    <mergeCell ref="BXC42:BXD42"/>
    <mergeCell ref="BXE42:BXF42"/>
    <mergeCell ref="BXG42:BXH42"/>
    <mergeCell ref="BXI42:BXJ42"/>
    <mergeCell ref="BXK42:BXL42"/>
    <mergeCell ref="BWS42:BWT42"/>
    <mergeCell ref="BWU42:BWV42"/>
    <mergeCell ref="BWW42:BWX42"/>
    <mergeCell ref="BWY42:BWZ42"/>
    <mergeCell ref="BXA42:BXB42"/>
    <mergeCell ref="BWI42:BWJ42"/>
    <mergeCell ref="BWK42:BWL42"/>
    <mergeCell ref="BWM42:BWN42"/>
    <mergeCell ref="BWO42:BWP42"/>
    <mergeCell ref="BWQ42:BWR42"/>
    <mergeCell ref="BVY42:BVZ42"/>
    <mergeCell ref="BWA42:BWB42"/>
    <mergeCell ref="BWC42:BWD42"/>
    <mergeCell ref="BWE42:BWF42"/>
    <mergeCell ref="BWG42:BWH42"/>
    <mergeCell ref="BYQ42:BYR42"/>
    <mergeCell ref="BYS42:BYT42"/>
    <mergeCell ref="BYU42:BYV42"/>
    <mergeCell ref="BYW42:BYX42"/>
    <mergeCell ref="BYY42:BYZ42"/>
    <mergeCell ref="BYG42:BYH42"/>
    <mergeCell ref="BYI42:BYJ42"/>
    <mergeCell ref="BYK42:BYL42"/>
    <mergeCell ref="BYM42:BYN42"/>
    <mergeCell ref="BYO42:BYP42"/>
    <mergeCell ref="BXW42:BXX42"/>
    <mergeCell ref="BXY42:BXZ42"/>
    <mergeCell ref="BYA42:BYB42"/>
    <mergeCell ref="BYC42:BYD42"/>
    <mergeCell ref="BYE42:BYF42"/>
    <mergeCell ref="BXM42:BXN42"/>
    <mergeCell ref="BXO42:BXP42"/>
    <mergeCell ref="BXQ42:BXR42"/>
    <mergeCell ref="BXS42:BXT42"/>
    <mergeCell ref="BXU42:BXV42"/>
    <mergeCell ref="CAE42:CAF42"/>
    <mergeCell ref="CAG42:CAH42"/>
    <mergeCell ref="CAI42:CAJ42"/>
    <mergeCell ref="CAK42:CAL42"/>
    <mergeCell ref="CAM42:CAN42"/>
    <mergeCell ref="BZU42:BZV42"/>
    <mergeCell ref="BZW42:BZX42"/>
    <mergeCell ref="BZY42:BZZ42"/>
    <mergeCell ref="CAA42:CAB42"/>
    <mergeCell ref="CAC42:CAD42"/>
    <mergeCell ref="BZK42:BZL42"/>
    <mergeCell ref="BZM42:BZN42"/>
    <mergeCell ref="BZO42:BZP42"/>
    <mergeCell ref="BZQ42:BZR42"/>
    <mergeCell ref="BZS42:BZT42"/>
    <mergeCell ref="BZA42:BZB42"/>
    <mergeCell ref="BZC42:BZD42"/>
    <mergeCell ref="BZE42:BZF42"/>
    <mergeCell ref="BZG42:BZH42"/>
    <mergeCell ref="BZI42:BZJ42"/>
    <mergeCell ref="CBS42:CBT42"/>
    <mergeCell ref="CBU42:CBV42"/>
    <mergeCell ref="CBW42:CBX42"/>
    <mergeCell ref="CBY42:CBZ42"/>
    <mergeCell ref="CCA42:CCB42"/>
    <mergeCell ref="CBI42:CBJ42"/>
    <mergeCell ref="CBK42:CBL42"/>
    <mergeCell ref="CBM42:CBN42"/>
    <mergeCell ref="CBO42:CBP42"/>
    <mergeCell ref="CBQ42:CBR42"/>
    <mergeCell ref="CAY42:CAZ42"/>
    <mergeCell ref="CBA42:CBB42"/>
    <mergeCell ref="CBC42:CBD42"/>
    <mergeCell ref="CBE42:CBF42"/>
    <mergeCell ref="CBG42:CBH42"/>
    <mergeCell ref="CAO42:CAP42"/>
    <mergeCell ref="CAQ42:CAR42"/>
    <mergeCell ref="CAS42:CAT42"/>
    <mergeCell ref="CAU42:CAV42"/>
    <mergeCell ref="CAW42:CAX42"/>
    <mergeCell ref="CDG42:CDH42"/>
    <mergeCell ref="CDI42:CDJ42"/>
    <mergeCell ref="CDK42:CDL42"/>
    <mergeCell ref="CDM42:CDN42"/>
    <mergeCell ref="CDO42:CDP42"/>
    <mergeCell ref="CCW42:CCX42"/>
    <mergeCell ref="CCY42:CCZ42"/>
    <mergeCell ref="CDA42:CDB42"/>
    <mergeCell ref="CDC42:CDD42"/>
    <mergeCell ref="CDE42:CDF42"/>
    <mergeCell ref="CCM42:CCN42"/>
    <mergeCell ref="CCO42:CCP42"/>
    <mergeCell ref="CCQ42:CCR42"/>
    <mergeCell ref="CCS42:CCT42"/>
    <mergeCell ref="CCU42:CCV42"/>
    <mergeCell ref="CCC42:CCD42"/>
    <mergeCell ref="CCE42:CCF42"/>
    <mergeCell ref="CCG42:CCH42"/>
    <mergeCell ref="CCI42:CCJ42"/>
    <mergeCell ref="CCK42:CCL42"/>
    <mergeCell ref="CEU42:CEV42"/>
    <mergeCell ref="CEW42:CEX42"/>
    <mergeCell ref="CEY42:CEZ42"/>
    <mergeCell ref="CFA42:CFB42"/>
    <mergeCell ref="CFC42:CFD42"/>
    <mergeCell ref="CEK42:CEL42"/>
    <mergeCell ref="CEM42:CEN42"/>
    <mergeCell ref="CEO42:CEP42"/>
    <mergeCell ref="CEQ42:CER42"/>
    <mergeCell ref="CES42:CET42"/>
    <mergeCell ref="CEA42:CEB42"/>
    <mergeCell ref="CEC42:CED42"/>
    <mergeCell ref="CEE42:CEF42"/>
    <mergeCell ref="CEG42:CEH42"/>
    <mergeCell ref="CEI42:CEJ42"/>
    <mergeCell ref="CDQ42:CDR42"/>
    <mergeCell ref="CDS42:CDT42"/>
    <mergeCell ref="CDU42:CDV42"/>
    <mergeCell ref="CDW42:CDX42"/>
    <mergeCell ref="CDY42:CDZ42"/>
    <mergeCell ref="CGI42:CGJ42"/>
    <mergeCell ref="CGK42:CGL42"/>
    <mergeCell ref="CGM42:CGN42"/>
    <mergeCell ref="CGO42:CGP42"/>
    <mergeCell ref="CGQ42:CGR42"/>
    <mergeCell ref="CFY42:CFZ42"/>
    <mergeCell ref="CGA42:CGB42"/>
    <mergeCell ref="CGC42:CGD42"/>
    <mergeCell ref="CGE42:CGF42"/>
    <mergeCell ref="CGG42:CGH42"/>
    <mergeCell ref="CFO42:CFP42"/>
    <mergeCell ref="CFQ42:CFR42"/>
    <mergeCell ref="CFS42:CFT42"/>
    <mergeCell ref="CFU42:CFV42"/>
    <mergeCell ref="CFW42:CFX42"/>
    <mergeCell ref="CFE42:CFF42"/>
    <mergeCell ref="CFG42:CFH42"/>
    <mergeCell ref="CFI42:CFJ42"/>
    <mergeCell ref="CFK42:CFL42"/>
    <mergeCell ref="CFM42:CFN42"/>
    <mergeCell ref="CHW42:CHX42"/>
    <mergeCell ref="CHY42:CHZ42"/>
    <mergeCell ref="CIA42:CIB42"/>
    <mergeCell ref="CIC42:CID42"/>
    <mergeCell ref="CIE42:CIF42"/>
    <mergeCell ref="CHM42:CHN42"/>
    <mergeCell ref="CHO42:CHP42"/>
    <mergeCell ref="CHQ42:CHR42"/>
    <mergeCell ref="CHS42:CHT42"/>
    <mergeCell ref="CHU42:CHV42"/>
    <mergeCell ref="CHC42:CHD42"/>
    <mergeCell ref="CHE42:CHF42"/>
    <mergeCell ref="CHG42:CHH42"/>
    <mergeCell ref="CHI42:CHJ42"/>
    <mergeCell ref="CHK42:CHL42"/>
    <mergeCell ref="CGS42:CGT42"/>
    <mergeCell ref="CGU42:CGV42"/>
    <mergeCell ref="CGW42:CGX42"/>
    <mergeCell ref="CGY42:CGZ42"/>
    <mergeCell ref="CHA42:CHB42"/>
    <mergeCell ref="CJK42:CJL42"/>
    <mergeCell ref="CJM42:CJN42"/>
    <mergeCell ref="CJO42:CJP42"/>
    <mergeCell ref="CJQ42:CJR42"/>
    <mergeCell ref="CJS42:CJT42"/>
    <mergeCell ref="CJA42:CJB42"/>
    <mergeCell ref="CJC42:CJD42"/>
    <mergeCell ref="CJE42:CJF42"/>
    <mergeCell ref="CJG42:CJH42"/>
    <mergeCell ref="CJI42:CJJ42"/>
    <mergeCell ref="CIQ42:CIR42"/>
    <mergeCell ref="CIS42:CIT42"/>
    <mergeCell ref="CIU42:CIV42"/>
    <mergeCell ref="CIW42:CIX42"/>
    <mergeCell ref="CIY42:CIZ42"/>
    <mergeCell ref="CIG42:CIH42"/>
    <mergeCell ref="CII42:CIJ42"/>
    <mergeCell ref="CIK42:CIL42"/>
    <mergeCell ref="CIM42:CIN42"/>
    <mergeCell ref="CIO42:CIP42"/>
    <mergeCell ref="CKY42:CKZ42"/>
    <mergeCell ref="CLA42:CLB42"/>
    <mergeCell ref="CLC42:CLD42"/>
    <mergeCell ref="CLE42:CLF42"/>
    <mergeCell ref="CLG42:CLH42"/>
    <mergeCell ref="CKO42:CKP42"/>
    <mergeCell ref="CKQ42:CKR42"/>
    <mergeCell ref="CKS42:CKT42"/>
    <mergeCell ref="CKU42:CKV42"/>
    <mergeCell ref="CKW42:CKX42"/>
    <mergeCell ref="CKE42:CKF42"/>
    <mergeCell ref="CKG42:CKH42"/>
    <mergeCell ref="CKI42:CKJ42"/>
    <mergeCell ref="CKK42:CKL42"/>
    <mergeCell ref="CKM42:CKN42"/>
    <mergeCell ref="CJU42:CJV42"/>
    <mergeCell ref="CJW42:CJX42"/>
    <mergeCell ref="CJY42:CJZ42"/>
    <mergeCell ref="CKA42:CKB42"/>
    <mergeCell ref="CKC42:CKD42"/>
    <mergeCell ref="CMM42:CMN42"/>
    <mergeCell ref="CMO42:CMP42"/>
    <mergeCell ref="CMQ42:CMR42"/>
    <mergeCell ref="CMS42:CMT42"/>
    <mergeCell ref="CMU42:CMV42"/>
    <mergeCell ref="CMC42:CMD42"/>
    <mergeCell ref="CME42:CMF42"/>
    <mergeCell ref="CMG42:CMH42"/>
    <mergeCell ref="CMI42:CMJ42"/>
    <mergeCell ref="CMK42:CML42"/>
    <mergeCell ref="CLS42:CLT42"/>
    <mergeCell ref="CLU42:CLV42"/>
    <mergeCell ref="CLW42:CLX42"/>
    <mergeCell ref="CLY42:CLZ42"/>
    <mergeCell ref="CMA42:CMB42"/>
    <mergeCell ref="CLI42:CLJ42"/>
    <mergeCell ref="CLK42:CLL42"/>
    <mergeCell ref="CLM42:CLN42"/>
    <mergeCell ref="CLO42:CLP42"/>
    <mergeCell ref="CLQ42:CLR42"/>
    <mergeCell ref="COA42:COB42"/>
    <mergeCell ref="COC42:COD42"/>
    <mergeCell ref="COE42:COF42"/>
    <mergeCell ref="COG42:COH42"/>
    <mergeCell ref="COI42:COJ42"/>
    <mergeCell ref="CNQ42:CNR42"/>
    <mergeCell ref="CNS42:CNT42"/>
    <mergeCell ref="CNU42:CNV42"/>
    <mergeCell ref="CNW42:CNX42"/>
    <mergeCell ref="CNY42:CNZ42"/>
    <mergeCell ref="CNG42:CNH42"/>
    <mergeCell ref="CNI42:CNJ42"/>
    <mergeCell ref="CNK42:CNL42"/>
    <mergeCell ref="CNM42:CNN42"/>
    <mergeCell ref="CNO42:CNP42"/>
    <mergeCell ref="CMW42:CMX42"/>
    <mergeCell ref="CMY42:CMZ42"/>
    <mergeCell ref="CNA42:CNB42"/>
    <mergeCell ref="CNC42:CND42"/>
    <mergeCell ref="CNE42:CNF42"/>
    <mergeCell ref="CPO42:CPP42"/>
    <mergeCell ref="CPQ42:CPR42"/>
    <mergeCell ref="CPS42:CPT42"/>
    <mergeCell ref="CPU42:CPV42"/>
    <mergeCell ref="CPW42:CPX42"/>
    <mergeCell ref="CPE42:CPF42"/>
    <mergeCell ref="CPG42:CPH42"/>
    <mergeCell ref="CPI42:CPJ42"/>
    <mergeCell ref="CPK42:CPL42"/>
    <mergeCell ref="CPM42:CPN42"/>
    <mergeCell ref="COU42:COV42"/>
    <mergeCell ref="COW42:COX42"/>
    <mergeCell ref="COY42:COZ42"/>
    <mergeCell ref="CPA42:CPB42"/>
    <mergeCell ref="CPC42:CPD42"/>
    <mergeCell ref="COK42:COL42"/>
    <mergeCell ref="COM42:CON42"/>
    <mergeCell ref="COO42:COP42"/>
    <mergeCell ref="COQ42:COR42"/>
    <mergeCell ref="COS42:COT42"/>
    <mergeCell ref="CRC42:CRD42"/>
    <mergeCell ref="CRE42:CRF42"/>
    <mergeCell ref="CRG42:CRH42"/>
    <mergeCell ref="CRI42:CRJ42"/>
    <mergeCell ref="CRK42:CRL42"/>
    <mergeCell ref="CQS42:CQT42"/>
    <mergeCell ref="CQU42:CQV42"/>
    <mergeCell ref="CQW42:CQX42"/>
    <mergeCell ref="CQY42:CQZ42"/>
    <mergeCell ref="CRA42:CRB42"/>
    <mergeCell ref="CQI42:CQJ42"/>
    <mergeCell ref="CQK42:CQL42"/>
    <mergeCell ref="CQM42:CQN42"/>
    <mergeCell ref="CQO42:CQP42"/>
    <mergeCell ref="CQQ42:CQR42"/>
    <mergeCell ref="CPY42:CPZ42"/>
    <mergeCell ref="CQA42:CQB42"/>
    <mergeCell ref="CQC42:CQD42"/>
    <mergeCell ref="CQE42:CQF42"/>
    <mergeCell ref="CQG42:CQH42"/>
    <mergeCell ref="CSQ42:CSR42"/>
    <mergeCell ref="CSS42:CST42"/>
    <mergeCell ref="CSU42:CSV42"/>
    <mergeCell ref="CSW42:CSX42"/>
    <mergeCell ref="CSY42:CSZ42"/>
    <mergeCell ref="CSG42:CSH42"/>
    <mergeCell ref="CSI42:CSJ42"/>
    <mergeCell ref="CSK42:CSL42"/>
    <mergeCell ref="CSM42:CSN42"/>
    <mergeCell ref="CSO42:CSP42"/>
    <mergeCell ref="CRW42:CRX42"/>
    <mergeCell ref="CRY42:CRZ42"/>
    <mergeCell ref="CSA42:CSB42"/>
    <mergeCell ref="CSC42:CSD42"/>
    <mergeCell ref="CSE42:CSF42"/>
    <mergeCell ref="CRM42:CRN42"/>
    <mergeCell ref="CRO42:CRP42"/>
    <mergeCell ref="CRQ42:CRR42"/>
    <mergeCell ref="CRS42:CRT42"/>
    <mergeCell ref="CRU42:CRV42"/>
    <mergeCell ref="CUE42:CUF42"/>
    <mergeCell ref="CUG42:CUH42"/>
    <mergeCell ref="CUI42:CUJ42"/>
    <mergeCell ref="CUK42:CUL42"/>
    <mergeCell ref="CUM42:CUN42"/>
    <mergeCell ref="CTU42:CTV42"/>
    <mergeCell ref="CTW42:CTX42"/>
    <mergeCell ref="CTY42:CTZ42"/>
    <mergeCell ref="CUA42:CUB42"/>
    <mergeCell ref="CUC42:CUD42"/>
    <mergeCell ref="CTK42:CTL42"/>
    <mergeCell ref="CTM42:CTN42"/>
    <mergeCell ref="CTO42:CTP42"/>
    <mergeCell ref="CTQ42:CTR42"/>
    <mergeCell ref="CTS42:CTT42"/>
    <mergeCell ref="CTA42:CTB42"/>
    <mergeCell ref="CTC42:CTD42"/>
    <mergeCell ref="CTE42:CTF42"/>
    <mergeCell ref="CTG42:CTH42"/>
    <mergeCell ref="CTI42:CTJ42"/>
    <mergeCell ref="CVS42:CVT42"/>
    <mergeCell ref="CVU42:CVV42"/>
    <mergeCell ref="CVW42:CVX42"/>
    <mergeCell ref="CVY42:CVZ42"/>
    <mergeCell ref="CWA42:CWB42"/>
    <mergeCell ref="CVI42:CVJ42"/>
    <mergeCell ref="CVK42:CVL42"/>
    <mergeCell ref="CVM42:CVN42"/>
    <mergeCell ref="CVO42:CVP42"/>
    <mergeCell ref="CVQ42:CVR42"/>
    <mergeCell ref="CUY42:CUZ42"/>
    <mergeCell ref="CVA42:CVB42"/>
    <mergeCell ref="CVC42:CVD42"/>
    <mergeCell ref="CVE42:CVF42"/>
    <mergeCell ref="CVG42:CVH42"/>
    <mergeCell ref="CUO42:CUP42"/>
    <mergeCell ref="CUQ42:CUR42"/>
    <mergeCell ref="CUS42:CUT42"/>
    <mergeCell ref="CUU42:CUV42"/>
    <mergeCell ref="CUW42:CUX42"/>
    <mergeCell ref="CXG42:CXH42"/>
    <mergeCell ref="CXI42:CXJ42"/>
    <mergeCell ref="CXK42:CXL42"/>
    <mergeCell ref="CXM42:CXN42"/>
    <mergeCell ref="CXO42:CXP42"/>
    <mergeCell ref="CWW42:CWX42"/>
    <mergeCell ref="CWY42:CWZ42"/>
    <mergeCell ref="CXA42:CXB42"/>
    <mergeCell ref="CXC42:CXD42"/>
    <mergeCell ref="CXE42:CXF42"/>
    <mergeCell ref="CWM42:CWN42"/>
    <mergeCell ref="CWO42:CWP42"/>
    <mergeCell ref="CWQ42:CWR42"/>
    <mergeCell ref="CWS42:CWT42"/>
    <mergeCell ref="CWU42:CWV42"/>
    <mergeCell ref="CWC42:CWD42"/>
    <mergeCell ref="CWE42:CWF42"/>
    <mergeCell ref="CWG42:CWH42"/>
    <mergeCell ref="CWI42:CWJ42"/>
    <mergeCell ref="CWK42:CWL42"/>
    <mergeCell ref="CYU42:CYV42"/>
    <mergeCell ref="CYW42:CYX42"/>
    <mergeCell ref="CYY42:CYZ42"/>
    <mergeCell ref="CZA42:CZB42"/>
    <mergeCell ref="CZC42:CZD42"/>
    <mergeCell ref="CYK42:CYL42"/>
    <mergeCell ref="CYM42:CYN42"/>
    <mergeCell ref="CYO42:CYP42"/>
    <mergeCell ref="CYQ42:CYR42"/>
    <mergeCell ref="CYS42:CYT42"/>
    <mergeCell ref="CYA42:CYB42"/>
    <mergeCell ref="CYC42:CYD42"/>
    <mergeCell ref="CYE42:CYF42"/>
    <mergeCell ref="CYG42:CYH42"/>
    <mergeCell ref="CYI42:CYJ42"/>
    <mergeCell ref="CXQ42:CXR42"/>
    <mergeCell ref="CXS42:CXT42"/>
    <mergeCell ref="CXU42:CXV42"/>
    <mergeCell ref="CXW42:CXX42"/>
    <mergeCell ref="CXY42:CXZ42"/>
    <mergeCell ref="DAI42:DAJ42"/>
    <mergeCell ref="DAK42:DAL42"/>
    <mergeCell ref="DAM42:DAN42"/>
    <mergeCell ref="DAO42:DAP42"/>
    <mergeCell ref="DAQ42:DAR42"/>
    <mergeCell ref="CZY42:CZZ42"/>
    <mergeCell ref="DAA42:DAB42"/>
    <mergeCell ref="DAC42:DAD42"/>
    <mergeCell ref="DAE42:DAF42"/>
    <mergeCell ref="DAG42:DAH42"/>
    <mergeCell ref="CZO42:CZP42"/>
    <mergeCell ref="CZQ42:CZR42"/>
    <mergeCell ref="CZS42:CZT42"/>
    <mergeCell ref="CZU42:CZV42"/>
    <mergeCell ref="CZW42:CZX42"/>
    <mergeCell ref="CZE42:CZF42"/>
    <mergeCell ref="CZG42:CZH42"/>
    <mergeCell ref="CZI42:CZJ42"/>
    <mergeCell ref="CZK42:CZL42"/>
    <mergeCell ref="CZM42:CZN42"/>
    <mergeCell ref="DBW42:DBX42"/>
    <mergeCell ref="DBY42:DBZ42"/>
    <mergeCell ref="DCA42:DCB42"/>
    <mergeCell ref="DCC42:DCD42"/>
    <mergeCell ref="DCE42:DCF42"/>
    <mergeCell ref="DBM42:DBN42"/>
    <mergeCell ref="DBO42:DBP42"/>
    <mergeCell ref="DBQ42:DBR42"/>
    <mergeCell ref="DBS42:DBT42"/>
    <mergeCell ref="DBU42:DBV42"/>
    <mergeCell ref="DBC42:DBD42"/>
    <mergeCell ref="DBE42:DBF42"/>
    <mergeCell ref="DBG42:DBH42"/>
    <mergeCell ref="DBI42:DBJ42"/>
    <mergeCell ref="DBK42:DBL42"/>
    <mergeCell ref="DAS42:DAT42"/>
    <mergeCell ref="DAU42:DAV42"/>
    <mergeCell ref="DAW42:DAX42"/>
    <mergeCell ref="DAY42:DAZ42"/>
    <mergeCell ref="DBA42:DBB42"/>
    <mergeCell ref="DDK42:DDL42"/>
    <mergeCell ref="DDM42:DDN42"/>
    <mergeCell ref="DDO42:DDP42"/>
    <mergeCell ref="DDQ42:DDR42"/>
    <mergeCell ref="DDS42:DDT42"/>
    <mergeCell ref="DDA42:DDB42"/>
    <mergeCell ref="DDC42:DDD42"/>
    <mergeCell ref="DDE42:DDF42"/>
    <mergeCell ref="DDG42:DDH42"/>
    <mergeCell ref="DDI42:DDJ42"/>
    <mergeCell ref="DCQ42:DCR42"/>
    <mergeCell ref="DCS42:DCT42"/>
    <mergeCell ref="DCU42:DCV42"/>
    <mergeCell ref="DCW42:DCX42"/>
    <mergeCell ref="DCY42:DCZ42"/>
    <mergeCell ref="DCG42:DCH42"/>
    <mergeCell ref="DCI42:DCJ42"/>
    <mergeCell ref="DCK42:DCL42"/>
    <mergeCell ref="DCM42:DCN42"/>
    <mergeCell ref="DCO42:DCP42"/>
    <mergeCell ref="DEY42:DEZ42"/>
    <mergeCell ref="DFA42:DFB42"/>
    <mergeCell ref="DFC42:DFD42"/>
    <mergeCell ref="DFE42:DFF42"/>
    <mergeCell ref="DFG42:DFH42"/>
    <mergeCell ref="DEO42:DEP42"/>
    <mergeCell ref="DEQ42:DER42"/>
    <mergeCell ref="DES42:DET42"/>
    <mergeCell ref="DEU42:DEV42"/>
    <mergeCell ref="DEW42:DEX42"/>
    <mergeCell ref="DEE42:DEF42"/>
    <mergeCell ref="DEG42:DEH42"/>
    <mergeCell ref="DEI42:DEJ42"/>
    <mergeCell ref="DEK42:DEL42"/>
    <mergeCell ref="DEM42:DEN42"/>
    <mergeCell ref="DDU42:DDV42"/>
    <mergeCell ref="DDW42:DDX42"/>
    <mergeCell ref="DDY42:DDZ42"/>
    <mergeCell ref="DEA42:DEB42"/>
    <mergeCell ref="DEC42:DED42"/>
    <mergeCell ref="DGM42:DGN42"/>
    <mergeCell ref="DGO42:DGP42"/>
    <mergeCell ref="DGQ42:DGR42"/>
    <mergeCell ref="DGS42:DGT42"/>
    <mergeCell ref="DGU42:DGV42"/>
    <mergeCell ref="DGC42:DGD42"/>
    <mergeCell ref="DGE42:DGF42"/>
    <mergeCell ref="DGG42:DGH42"/>
    <mergeCell ref="DGI42:DGJ42"/>
    <mergeCell ref="DGK42:DGL42"/>
    <mergeCell ref="DFS42:DFT42"/>
    <mergeCell ref="DFU42:DFV42"/>
    <mergeCell ref="DFW42:DFX42"/>
    <mergeCell ref="DFY42:DFZ42"/>
    <mergeCell ref="DGA42:DGB42"/>
    <mergeCell ref="DFI42:DFJ42"/>
    <mergeCell ref="DFK42:DFL42"/>
    <mergeCell ref="DFM42:DFN42"/>
    <mergeCell ref="DFO42:DFP42"/>
    <mergeCell ref="DFQ42:DFR42"/>
    <mergeCell ref="DIA42:DIB42"/>
    <mergeCell ref="DIC42:DID42"/>
    <mergeCell ref="DIE42:DIF42"/>
    <mergeCell ref="DIG42:DIH42"/>
    <mergeCell ref="DII42:DIJ42"/>
    <mergeCell ref="DHQ42:DHR42"/>
    <mergeCell ref="DHS42:DHT42"/>
    <mergeCell ref="DHU42:DHV42"/>
    <mergeCell ref="DHW42:DHX42"/>
    <mergeCell ref="DHY42:DHZ42"/>
    <mergeCell ref="DHG42:DHH42"/>
    <mergeCell ref="DHI42:DHJ42"/>
    <mergeCell ref="DHK42:DHL42"/>
    <mergeCell ref="DHM42:DHN42"/>
    <mergeCell ref="DHO42:DHP42"/>
    <mergeCell ref="DGW42:DGX42"/>
    <mergeCell ref="DGY42:DGZ42"/>
    <mergeCell ref="DHA42:DHB42"/>
    <mergeCell ref="DHC42:DHD42"/>
    <mergeCell ref="DHE42:DHF42"/>
    <mergeCell ref="DJO42:DJP42"/>
    <mergeCell ref="DJQ42:DJR42"/>
    <mergeCell ref="DJS42:DJT42"/>
    <mergeCell ref="DJU42:DJV42"/>
    <mergeCell ref="DJW42:DJX42"/>
    <mergeCell ref="DJE42:DJF42"/>
    <mergeCell ref="DJG42:DJH42"/>
    <mergeCell ref="DJI42:DJJ42"/>
    <mergeCell ref="DJK42:DJL42"/>
    <mergeCell ref="DJM42:DJN42"/>
    <mergeCell ref="DIU42:DIV42"/>
    <mergeCell ref="DIW42:DIX42"/>
    <mergeCell ref="DIY42:DIZ42"/>
    <mergeCell ref="DJA42:DJB42"/>
    <mergeCell ref="DJC42:DJD42"/>
    <mergeCell ref="DIK42:DIL42"/>
    <mergeCell ref="DIM42:DIN42"/>
    <mergeCell ref="DIO42:DIP42"/>
    <mergeCell ref="DIQ42:DIR42"/>
    <mergeCell ref="DIS42:DIT42"/>
    <mergeCell ref="DLC42:DLD42"/>
    <mergeCell ref="DLE42:DLF42"/>
    <mergeCell ref="DLG42:DLH42"/>
    <mergeCell ref="DLI42:DLJ42"/>
    <mergeCell ref="DLK42:DLL42"/>
    <mergeCell ref="DKS42:DKT42"/>
    <mergeCell ref="DKU42:DKV42"/>
    <mergeCell ref="DKW42:DKX42"/>
    <mergeCell ref="DKY42:DKZ42"/>
    <mergeCell ref="DLA42:DLB42"/>
    <mergeCell ref="DKI42:DKJ42"/>
    <mergeCell ref="DKK42:DKL42"/>
    <mergeCell ref="DKM42:DKN42"/>
    <mergeCell ref="DKO42:DKP42"/>
    <mergeCell ref="DKQ42:DKR42"/>
    <mergeCell ref="DJY42:DJZ42"/>
    <mergeCell ref="DKA42:DKB42"/>
    <mergeCell ref="DKC42:DKD42"/>
    <mergeCell ref="DKE42:DKF42"/>
    <mergeCell ref="DKG42:DKH42"/>
    <mergeCell ref="DMQ42:DMR42"/>
    <mergeCell ref="DMS42:DMT42"/>
    <mergeCell ref="DMU42:DMV42"/>
    <mergeCell ref="DMW42:DMX42"/>
    <mergeCell ref="DMY42:DMZ42"/>
    <mergeCell ref="DMG42:DMH42"/>
    <mergeCell ref="DMI42:DMJ42"/>
    <mergeCell ref="DMK42:DML42"/>
    <mergeCell ref="DMM42:DMN42"/>
    <mergeCell ref="DMO42:DMP42"/>
    <mergeCell ref="DLW42:DLX42"/>
    <mergeCell ref="DLY42:DLZ42"/>
    <mergeCell ref="DMA42:DMB42"/>
    <mergeCell ref="DMC42:DMD42"/>
    <mergeCell ref="DME42:DMF42"/>
    <mergeCell ref="DLM42:DLN42"/>
    <mergeCell ref="DLO42:DLP42"/>
    <mergeCell ref="DLQ42:DLR42"/>
    <mergeCell ref="DLS42:DLT42"/>
    <mergeCell ref="DLU42:DLV42"/>
    <mergeCell ref="DOE42:DOF42"/>
    <mergeCell ref="DOG42:DOH42"/>
    <mergeCell ref="DOI42:DOJ42"/>
    <mergeCell ref="DOK42:DOL42"/>
    <mergeCell ref="DOM42:DON42"/>
    <mergeCell ref="DNU42:DNV42"/>
    <mergeCell ref="DNW42:DNX42"/>
    <mergeCell ref="DNY42:DNZ42"/>
    <mergeCell ref="DOA42:DOB42"/>
    <mergeCell ref="DOC42:DOD42"/>
    <mergeCell ref="DNK42:DNL42"/>
    <mergeCell ref="DNM42:DNN42"/>
    <mergeCell ref="DNO42:DNP42"/>
    <mergeCell ref="DNQ42:DNR42"/>
    <mergeCell ref="DNS42:DNT42"/>
    <mergeCell ref="DNA42:DNB42"/>
    <mergeCell ref="DNC42:DND42"/>
    <mergeCell ref="DNE42:DNF42"/>
    <mergeCell ref="DNG42:DNH42"/>
    <mergeCell ref="DNI42:DNJ42"/>
    <mergeCell ref="DPS42:DPT42"/>
    <mergeCell ref="DPU42:DPV42"/>
    <mergeCell ref="DPW42:DPX42"/>
    <mergeCell ref="DPY42:DPZ42"/>
    <mergeCell ref="DQA42:DQB42"/>
    <mergeCell ref="DPI42:DPJ42"/>
    <mergeCell ref="DPK42:DPL42"/>
    <mergeCell ref="DPM42:DPN42"/>
    <mergeCell ref="DPO42:DPP42"/>
    <mergeCell ref="DPQ42:DPR42"/>
    <mergeCell ref="DOY42:DOZ42"/>
    <mergeCell ref="DPA42:DPB42"/>
    <mergeCell ref="DPC42:DPD42"/>
    <mergeCell ref="DPE42:DPF42"/>
    <mergeCell ref="DPG42:DPH42"/>
    <mergeCell ref="DOO42:DOP42"/>
    <mergeCell ref="DOQ42:DOR42"/>
    <mergeCell ref="DOS42:DOT42"/>
    <mergeCell ref="DOU42:DOV42"/>
    <mergeCell ref="DOW42:DOX42"/>
    <mergeCell ref="DRG42:DRH42"/>
    <mergeCell ref="DRI42:DRJ42"/>
    <mergeCell ref="DRK42:DRL42"/>
    <mergeCell ref="DRM42:DRN42"/>
    <mergeCell ref="DRO42:DRP42"/>
    <mergeCell ref="DQW42:DQX42"/>
    <mergeCell ref="DQY42:DQZ42"/>
    <mergeCell ref="DRA42:DRB42"/>
    <mergeCell ref="DRC42:DRD42"/>
    <mergeCell ref="DRE42:DRF42"/>
    <mergeCell ref="DQM42:DQN42"/>
    <mergeCell ref="DQO42:DQP42"/>
    <mergeCell ref="DQQ42:DQR42"/>
    <mergeCell ref="DQS42:DQT42"/>
    <mergeCell ref="DQU42:DQV42"/>
    <mergeCell ref="DQC42:DQD42"/>
    <mergeCell ref="DQE42:DQF42"/>
    <mergeCell ref="DQG42:DQH42"/>
    <mergeCell ref="DQI42:DQJ42"/>
    <mergeCell ref="DQK42:DQL42"/>
    <mergeCell ref="DSU42:DSV42"/>
    <mergeCell ref="DSW42:DSX42"/>
    <mergeCell ref="DSY42:DSZ42"/>
    <mergeCell ref="DTA42:DTB42"/>
    <mergeCell ref="DTC42:DTD42"/>
    <mergeCell ref="DSK42:DSL42"/>
    <mergeCell ref="DSM42:DSN42"/>
    <mergeCell ref="DSO42:DSP42"/>
    <mergeCell ref="DSQ42:DSR42"/>
    <mergeCell ref="DSS42:DST42"/>
    <mergeCell ref="DSA42:DSB42"/>
    <mergeCell ref="DSC42:DSD42"/>
    <mergeCell ref="DSE42:DSF42"/>
    <mergeCell ref="DSG42:DSH42"/>
    <mergeCell ref="DSI42:DSJ42"/>
    <mergeCell ref="DRQ42:DRR42"/>
    <mergeCell ref="DRS42:DRT42"/>
    <mergeCell ref="DRU42:DRV42"/>
    <mergeCell ref="DRW42:DRX42"/>
    <mergeCell ref="DRY42:DRZ42"/>
    <mergeCell ref="DUI42:DUJ42"/>
    <mergeCell ref="DUK42:DUL42"/>
    <mergeCell ref="DUM42:DUN42"/>
    <mergeCell ref="DUO42:DUP42"/>
    <mergeCell ref="DUQ42:DUR42"/>
    <mergeCell ref="DTY42:DTZ42"/>
    <mergeCell ref="DUA42:DUB42"/>
    <mergeCell ref="DUC42:DUD42"/>
    <mergeCell ref="DUE42:DUF42"/>
    <mergeCell ref="DUG42:DUH42"/>
    <mergeCell ref="DTO42:DTP42"/>
    <mergeCell ref="DTQ42:DTR42"/>
    <mergeCell ref="DTS42:DTT42"/>
    <mergeCell ref="DTU42:DTV42"/>
    <mergeCell ref="DTW42:DTX42"/>
    <mergeCell ref="DTE42:DTF42"/>
    <mergeCell ref="DTG42:DTH42"/>
    <mergeCell ref="DTI42:DTJ42"/>
    <mergeCell ref="DTK42:DTL42"/>
    <mergeCell ref="DTM42:DTN42"/>
    <mergeCell ref="DVW42:DVX42"/>
    <mergeCell ref="DVY42:DVZ42"/>
    <mergeCell ref="DWA42:DWB42"/>
    <mergeCell ref="DWC42:DWD42"/>
    <mergeCell ref="DWE42:DWF42"/>
    <mergeCell ref="DVM42:DVN42"/>
    <mergeCell ref="DVO42:DVP42"/>
    <mergeCell ref="DVQ42:DVR42"/>
    <mergeCell ref="DVS42:DVT42"/>
    <mergeCell ref="DVU42:DVV42"/>
    <mergeCell ref="DVC42:DVD42"/>
    <mergeCell ref="DVE42:DVF42"/>
    <mergeCell ref="DVG42:DVH42"/>
    <mergeCell ref="DVI42:DVJ42"/>
    <mergeCell ref="DVK42:DVL42"/>
    <mergeCell ref="DUS42:DUT42"/>
    <mergeCell ref="DUU42:DUV42"/>
    <mergeCell ref="DUW42:DUX42"/>
    <mergeCell ref="DUY42:DUZ42"/>
    <mergeCell ref="DVA42:DVB42"/>
    <mergeCell ref="DXK42:DXL42"/>
    <mergeCell ref="DXM42:DXN42"/>
    <mergeCell ref="DXO42:DXP42"/>
    <mergeCell ref="DXQ42:DXR42"/>
    <mergeCell ref="DXS42:DXT42"/>
    <mergeCell ref="DXA42:DXB42"/>
    <mergeCell ref="DXC42:DXD42"/>
    <mergeCell ref="DXE42:DXF42"/>
    <mergeCell ref="DXG42:DXH42"/>
    <mergeCell ref="DXI42:DXJ42"/>
    <mergeCell ref="DWQ42:DWR42"/>
    <mergeCell ref="DWS42:DWT42"/>
    <mergeCell ref="DWU42:DWV42"/>
    <mergeCell ref="DWW42:DWX42"/>
    <mergeCell ref="DWY42:DWZ42"/>
    <mergeCell ref="DWG42:DWH42"/>
    <mergeCell ref="DWI42:DWJ42"/>
    <mergeCell ref="DWK42:DWL42"/>
    <mergeCell ref="DWM42:DWN42"/>
    <mergeCell ref="DWO42:DWP42"/>
    <mergeCell ref="DYY42:DYZ42"/>
    <mergeCell ref="DZA42:DZB42"/>
    <mergeCell ref="DZC42:DZD42"/>
    <mergeCell ref="DZE42:DZF42"/>
    <mergeCell ref="DZG42:DZH42"/>
    <mergeCell ref="DYO42:DYP42"/>
    <mergeCell ref="DYQ42:DYR42"/>
    <mergeCell ref="DYS42:DYT42"/>
    <mergeCell ref="DYU42:DYV42"/>
    <mergeCell ref="DYW42:DYX42"/>
    <mergeCell ref="DYE42:DYF42"/>
    <mergeCell ref="DYG42:DYH42"/>
    <mergeCell ref="DYI42:DYJ42"/>
    <mergeCell ref="DYK42:DYL42"/>
    <mergeCell ref="DYM42:DYN42"/>
    <mergeCell ref="DXU42:DXV42"/>
    <mergeCell ref="DXW42:DXX42"/>
    <mergeCell ref="DXY42:DXZ42"/>
    <mergeCell ref="DYA42:DYB42"/>
    <mergeCell ref="DYC42:DYD42"/>
    <mergeCell ref="EAM42:EAN42"/>
    <mergeCell ref="EAO42:EAP42"/>
    <mergeCell ref="EAQ42:EAR42"/>
    <mergeCell ref="EAS42:EAT42"/>
    <mergeCell ref="EAU42:EAV42"/>
    <mergeCell ref="EAC42:EAD42"/>
    <mergeCell ref="EAE42:EAF42"/>
    <mergeCell ref="EAG42:EAH42"/>
    <mergeCell ref="EAI42:EAJ42"/>
    <mergeCell ref="EAK42:EAL42"/>
    <mergeCell ref="DZS42:DZT42"/>
    <mergeCell ref="DZU42:DZV42"/>
    <mergeCell ref="DZW42:DZX42"/>
    <mergeCell ref="DZY42:DZZ42"/>
    <mergeCell ref="EAA42:EAB42"/>
    <mergeCell ref="DZI42:DZJ42"/>
    <mergeCell ref="DZK42:DZL42"/>
    <mergeCell ref="DZM42:DZN42"/>
    <mergeCell ref="DZO42:DZP42"/>
    <mergeCell ref="DZQ42:DZR42"/>
    <mergeCell ref="ECA42:ECB42"/>
    <mergeCell ref="ECC42:ECD42"/>
    <mergeCell ref="ECE42:ECF42"/>
    <mergeCell ref="ECG42:ECH42"/>
    <mergeCell ref="ECI42:ECJ42"/>
    <mergeCell ref="EBQ42:EBR42"/>
    <mergeCell ref="EBS42:EBT42"/>
    <mergeCell ref="EBU42:EBV42"/>
    <mergeCell ref="EBW42:EBX42"/>
    <mergeCell ref="EBY42:EBZ42"/>
    <mergeCell ref="EBG42:EBH42"/>
    <mergeCell ref="EBI42:EBJ42"/>
    <mergeCell ref="EBK42:EBL42"/>
    <mergeCell ref="EBM42:EBN42"/>
    <mergeCell ref="EBO42:EBP42"/>
    <mergeCell ref="EAW42:EAX42"/>
    <mergeCell ref="EAY42:EAZ42"/>
    <mergeCell ref="EBA42:EBB42"/>
    <mergeCell ref="EBC42:EBD42"/>
    <mergeCell ref="EBE42:EBF42"/>
    <mergeCell ref="EDO42:EDP42"/>
    <mergeCell ref="EDQ42:EDR42"/>
    <mergeCell ref="EDS42:EDT42"/>
    <mergeCell ref="EDU42:EDV42"/>
    <mergeCell ref="EDW42:EDX42"/>
    <mergeCell ref="EDE42:EDF42"/>
    <mergeCell ref="EDG42:EDH42"/>
    <mergeCell ref="EDI42:EDJ42"/>
    <mergeCell ref="EDK42:EDL42"/>
    <mergeCell ref="EDM42:EDN42"/>
    <mergeCell ref="ECU42:ECV42"/>
    <mergeCell ref="ECW42:ECX42"/>
    <mergeCell ref="ECY42:ECZ42"/>
    <mergeCell ref="EDA42:EDB42"/>
    <mergeCell ref="EDC42:EDD42"/>
    <mergeCell ref="ECK42:ECL42"/>
    <mergeCell ref="ECM42:ECN42"/>
    <mergeCell ref="ECO42:ECP42"/>
    <mergeCell ref="ECQ42:ECR42"/>
    <mergeCell ref="ECS42:ECT42"/>
    <mergeCell ref="EFC42:EFD42"/>
    <mergeCell ref="EFE42:EFF42"/>
    <mergeCell ref="EFG42:EFH42"/>
    <mergeCell ref="EFI42:EFJ42"/>
    <mergeCell ref="EFK42:EFL42"/>
    <mergeCell ref="EES42:EET42"/>
    <mergeCell ref="EEU42:EEV42"/>
    <mergeCell ref="EEW42:EEX42"/>
    <mergeCell ref="EEY42:EEZ42"/>
    <mergeCell ref="EFA42:EFB42"/>
    <mergeCell ref="EEI42:EEJ42"/>
    <mergeCell ref="EEK42:EEL42"/>
    <mergeCell ref="EEM42:EEN42"/>
    <mergeCell ref="EEO42:EEP42"/>
    <mergeCell ref="EEQ42:EER42"/>
    <mergeCell ref="EDY42:EDZ42"/>
    <mergeCell ref="EEA42:EEB42"/>
    <mergeCell ref="EEC42:EED42"/>
    <mergeCell ref="EEE42:EEF42"/>
    <mergeCell ref="EEG42:EEH42"/>
    <mergeCell ref="EGQ42:EGR42"/>
    <mergeCell ref="EGS42:EGT42"/>
    <mergeCell ref="EGU42:EGV42"/>
    <mergeCell ref="EGW42:EGX42"/>
    <mergeCell ref="EGY42:EGZ42"/>
    <mergeCell ref="EGG42:EGH42"/>
    <mergeCell ref="EGI42:EGJ42"/>
    <mergeCell ref="EGK42:EGL42"/>
    <mergeCell ref="EGM42:EGN42"/>
    <mergeCell ref="EGO42:EGP42"/>
    <mergeCell ref="EFW42:EFX42"/>
    <mergeCell ref="EFY42:EFZ42"/>
    <mergeCell ref="EGA42:EGB42"/>
    <mergeCell ref="EGC42:EGD42"/>
    <mergeCell ref="EGE42:EGF42"/>
    <mergeCell ref="EFM42:EFN42"/>
    <mergeCell ref="EFO42:EFP42"/>
    <mergeCell ref="EFQ42:EFR42"/>
    <mergeCell ref="EFS42:EFT42"/>
    <mergeCell ref="EFU42:EFV42"/>
    <mergeCell ref="EIE42:EIF42"/>
    <mergeCell ref="EIG42:EIH42"/>
    <mergeCell ref="EII42:EIJ42"/>
    <mergeCell ref="EIK42:EIL42"/>
    <mergeCell ref="EIM42:EIN42"/>
    <mergeCell ref="EHU42:EHV42"/>
    <mergeCell ref="EHW42:EHX42"/>
    <mergeCell ref="EHY42:EHZ42"/>
    <mergeCell ref="EIA42:EIB42"/>
    <mergeCell ref="EIC42:EID42"/>
    <mergeCell ref="EHK42:EHL42"/>
    <mergeCell ref="EHM42:EHN42"/>
    <mergeCell ref="EHO42:EHP42"/>
    <mergeCell ref="EHQ42:EHR42"/>
    <mergeCell ref="EHS42:EHT42"/>
    <mergeCell ref="EHA42:EHB42"/>
    <mergeCell ref="EHC42:EHD42"/>
    <mergeCell ref="EHE42:EHF42"/>
    <mergeCell ref="EHG42:EHH42"/>
    <mergeCell ref="EHI42:EHJ42"/>
    <mergeCell ref="EJS42:EJT42"/>
    <mergeCell ref="EJU42:EJV42"/>
    <mergeCell ref="EJW42:EJX42"/>
    <mergeCell ref="EJY42:EJZ42"/>
    <mergeCell ref="EKA42:EKB42"/>
    <mergeCell ref="EJI42:EJJ42"/>
    <mergeCell ref="EJK42:EJL42"/>
    <mergeCell ref="EJM42:EJN42"/>
    <mergeCell ref="EJO42:EJP42"/>
    <mergeCell ref="EJQ42:EJR42"/>
    <mergeCell ref="EIY42:EIZ42"/>
    <mergeCell ref="EJA42:EJB42"/>
    <mergeCell ref="EJC42:EJD42"/>
    <mergeCell ref="EJE42:EJF42"/>
    <mergeCell ref="EJG42:EJH42"/>
    <mergeCell ref="EIO42:EIP42"/>
    <mergeCell ref="EIQ42:EIR42"/>
    <mergeCell ref="EIS42:EIT42"/>
    <mergeCell ref="EIU42:EIV42"/>
    <mergeCell ref="EIW42:EIX42"/>
    <mergeCell ref="ELG42:ELH42"/>
    <mergeCell ref="ELI42:ELJ42"/>
    <mergeCell ref="ELK42:ELL42"/>
    <mergeCell ref="ELM42:ELN42"/>
    <mergeCell ref="ELO42:ELP42"/>
    <mergeCell ref="EKW42:EKX42"/>
    <mergeCell ref="EKY42:EKZ42"/>
    <mergeCell ref="ELA42:ELB42"/>
    <mergeCell ref="ELC42:ELD42"/>
    <mergeCell ref="ELE42:ELF42"/>
    <mergeCell ref="EKM42:EKN42"/>
    <mergeCell ref="EKO42:EKP42"/>
    <mergeCell ref="EKQ42:EKR42"/>
    <mergeCell ref="EKS42:EKT42"/>
    <mergeCell ref="EKU42:EKV42"/>
    <mergeCell ref="EKC42:EKD42"/>
    <mergeCell ref="EKE42:EKF42"/>
    <mergeCell ref="EKG42:EKH42"/>
    <mergeCell ref="EKI42:EKJ42"/>
    <mergeCell ref="EKK42:EKL42"/>
    <mergeCell ref="EMU42:EMV42"/>
    <mergeCell ref="EMW42:EMX42"/>
    <mergeCell ref="EMY42:EMZ42"/>
    <mergeCell ref="ENA42:ENB42"/>
    <mergeCell ref="ENC42:END42"/>
    <mergeCell ref="EMK42:EML42"/>
    <mergeCell ref="EMM42:EMN42"/>
    <mergeCell ref="EMO42:EMP42"/>
    <mergeCell ref="EMQ42:EMR42"/>
    <mergeCell ref="EMS42:EMT42"/>
    <mergeCell ref="EMA42:EMB42"/>
    <mergeCell ref="EMC42:EMD42"/>
    <mergeCell ref="EME42:EMF42"/>
    <mergeCell ref="EMG42:EMH42"/>
    <mergeCell ref="EMI42:EMJ42"/>
    <mergeCell ref="ELQ42:ELR42"/>
    <mergeCell ref="ELS42:ELT42"/>
    <mergeCell ref="ELU42:ELV42"/>
    <mergeCell ref="ELW42:ELX42"/>
    <mergeCell ref="ELY42:ELZ42"/>
    <mergeCell ref="EOI42:EOJ42"/>
    <mergeCell ref="EOK42:EOL42"/>
    <mergeCell ref="EOM42:EON42"/>
    <mergeCell ref="EOO42:EOP42"/>
    <mergeCell ref="EOQ42:EOR42"/>
    <mergeCell ref="ENY42:ENZ42"/>
    <mergeCell ref="EOA42:EOB42"/>
    <mergeCell ref="EOC42:EOD42"/>
    <mergeCell ref="EOE42:EOF42"/>
    <mergeCell ref="EOG42:EOH42"/>
    <mergeCell ref="ENO42:ENP42"/>
    <mergeCell ref="ENQ42:ENR42"/>
    <mergeCell ref="ENS42:ENT42"/>
    <mergeCell ref="ENU42:ENV42"/>
    <mergeCell ref="ENW42:ENX42"/>
    <mergeCell ref="ENE42:ENF42"/>
    <mergeCell ref="ENG42:ENH42"/>
    <mergeCell ref="ENI42:ENJ42"/>
    <mergeCell ref="ENK42:ENL42"/>
    <mergeCell ref="ENM42:ENN42"/>
    <mergeCell ref="EPW42:EPX42"/>
    <mergeCell ref="EPY42:EPZ42"/>
    <mergeCell ref="EQA42:EQB42"/>
    <mergeCell ref="EQC42:EQD42"/>
    <mergeCell ref="EQE42:EQF42"/>
    <mergeCell ref="EPM42:EPN42"/>
    <mergeCell ref="EPO42:EPP42"/>
    <mergeCell ref="EPQ42:EPR42"/>
    <mergeCell ref="EPS42:EPT42"/>
    <mergeCell ref="EPU42:EPV42"/>
    <mergeCell ref="EPC42:EPD42"/>
    <mergeCell ref="EPE42:EPF42"/>
    <mergeCell ref="EPG42:EPH42"/>
    <mergeCell ref="EPI42:EPJ42"/>
    <mergeCell ref="EPK42:EPL42"/>
    <mergeCell ref="EOS42:EOT42"/>
    <mergeCell ref="EOU42:EOV42"/>
    <mergeCell ref="EOW42:EOX42"/>
    <mergeCell ref="EOY42:EOZ42"/>
    <mergeCell ref="EPA42:EPB42"/>
    <mergeCell ref="ERK42:ERL42"/>
    <mergeCell ref="ERM42:ERN42"/>
    <mergeCell ref="ERO42:ERP42"/>
    <mergeCell ref="ERQ42:ERR42"/>
    <mergeCell ref="ERS42:ERT42"/>
    <mergeCell ref="ERA42:ERB42"/>
    <mergeCell ref="ERC42:ERD42"/>
    <mergeCell ref="ERE42:ERF42"/>
    <mergeCell ref="ERG42:ERH42"/>
    <mergeCell ref="ERI42:ERJ42"/>
    <mergeCell ref="EQQ42:EQR42"/>
    <mergeCell ref="EQS42:EQT42"/>
    <mergeCell ref="EQU42:EQV42"/>
    <mergeCell ref="EQW42:EQX42"/>
    <mergeCell ref="EQY42:EQZ42"/>
    <mergeCell ref="EQG42:EQH42"/>
    <mergeCell ref="EQI42:EQJ42"/>
    <mergeCell ref="EQK42:EQL42"/>
    <mergeCell ref="EQM42:EQN42"/>
    <mergeCell ref="EQO42:EQP42"/>
    <mergeCell ref="ESY42:ESZ42"/>
    <mergeCell ref="ETA42:ETB42"/>
    <mergeCell ref="ETC42:ETD42"/>
    <mergeCell ref="ETE42:ETF42"/>
    <mergeCell ref="ETG42:ETH42"/>
    <mergeCell ref="ESO42:ESP42"/>
    <mergeCell ref="ESQ42:ESR42"/>
    <mergeCell ref="ESS42:EST42"/>
    <mergeCell ref="ESU42:ESV42"/>
    <mergeCell ref="ESW42:ESX42"/>
    <mergeCell ref="ESE42:ESF42"/>
    <mergeCell ref="ESG42:ESH42"/>
    <mergeCell ref="ESI42:ESJ42"/>
    <mergeCell ref="ESK42:ESL42"/>
    <mergeCell ref="ESM42:ESN42"/>
    <mergeCell ref="ERU42:ERV42"/>
    <mergeCell ref="ERW42:ERX42"/>
    <mergeCell ref="ERY42:ERZ42"/>
    <mergeCell ref="ESA42:ESB42"/>
    <mergeCell ref="ESC42:ESD42"/>
    <mergeCell ref="EUM42:EUN42"/>
    <mergeCell ref="EUO42:EUP42"/>
    <mergeCell ref="EUQ42:EUR42"/>
    <mergeCell ref="EUS42:EUT42"/>
    <mergeCell ref="EUU42:EUV42"/>
    <mergeCell ref="EUC42:EUD42"/>
    <mergeCell ref="EUE42:EUF42"/>
    <mergeCell ref="EUG42:EUH42"/>
    <mergeCell ref="EUI42:EUJ42"/>
    <mergeCell ref="EUK42:EUL42"/>
    <mergeCell ref="ETS42:ETT42"/>
    <mergeCell ref="ETU42:ETV42"/>
    <mergeCell ref="ETW42:ETX42"/>
    <mergeCell ref="ETY42:ETZ42"/>
    <mergeCell ref="EUA42:EUB42"/>
    <mergeCell ref="ETI42:ETJ42"/>
    <mergeCell ref="ETK42:ETL42"/>
    <mergeCell ref="ETM42:ETN42"/>
    <mergeCell ref="ETO42:ETP42"/>
    <mergeCell ref="ETQ42:ETR42"/>
    <mergeCell ref="EWA42:EWB42"/>
    <mergeCell ref="EWC42:EWD42"/>
    <mergeCell ref="EWE42:EWF42"/>
    <mergeCell ref="EWG42:EWH42"/>
    <mergeCell ref="EWI42:EWJ42"/>
    <mergeCell ref="EVQ42:EVR42"/>
    <mergeCell ref="EVS42:EVT42"/>
    <mergeCell ref="EVU42:EVV42"/>
    <mergeCell ref="EVW42:EVX42"/>
    <mergeCell ref="EVY42:EVZ42"/>
    <mergeCell ref="EVG42:EVH42"/>
    <mergeCell ref="EVI42:EVJ42"/>
    <mergeCell ref="EVK42:EVL42"/>
    <mergeCell ref="EVM42:EVN42"/>
    <mergeCell ref="EVO42:EVP42"/>
    <mergeCell ref="EUW42:EUX42"/>
    <mergeCell ref="EUY42:EUZ42"/>
    <mergeCell ref="EVA42:EVB42"/>
    <mergeCell ref="EVC42:EVD42"/>
    <mergeCell ref="EVE42:EVF42"/>
    <mergeCell ref="EXO42:EXP42"/>
    <mergeCell ref="EXQ42:EXR42"/>
    <mergeCell ref="EXS42:EXT42"/>
    <mergeCell ref="EXU42:EXV42"/>
    <mergeCell ref="EXW42:EXX42"/>
    <mergeCell ref="EXE42:EXF42"/>
    <mergeCell ref="EXG42:EXH42"/>
    <mergeCell ref="EXI42:EXJ42"/>
    <mergeCell ref="EXK42:EXL42"/>
    <mergeCell ref="EXM42:EXN42"/>
    <mergeCell ref="EWU42:EWV42"/>
    <mergeCell ref="EWW42:EWX42"/>
    <mergeCell ref="EWY42:EWZ42"/>
    <mergeCell ref="EXA42:EXB42"/>
    <mergeCell ref="EXC42:EXD42"/>
    <mergeCell ref="EWK42:EWL42"/>
    <mergeCell ref="EWM42:EWN42"/>
    <mergeCell ref="EWO42:EWP42"/>
    <mergeCell ref="EWQ42:EWR42"/>
    <mergeCell ref="EWS42:EWT42"/>
    <mergeCell ref="EZC42:EZD42"/>
    <mergeCell ref="EZE42:EZF42"/>
    <mergeCell ref="EZG42:EZH42"/>
    <mergeCell ref="EZI42:EZJ42"/>
    <mergeCell ref="EZK42:EZL42"/>
    <mergeCell ref="EYS42:EYT42"/>
    <mergeCell ref="EYU42:EYV42"/>
    <mergeCell ref="EYW42:EYX42"/>
    <mergeCell ref="EYY42:EYZ42"/>
    <mergeCell ref="EZA42:EZB42"/>
    <mergeCell ref="EYI42:EYJ42"/>
    <mergeCell ref="EYK42:EYL42"/>
    <mergeCell ref="EYM42:EYN42"/>
    <mergeCell ref="EYO42:EYP42"/>
    <mergeCell ref="EYQ42:EYR42"/>
    <mergeCell ref="EXY42:EXZ42"/>
    <mergeCell ref="EYA42:EYB42"/>
    <mergeCell ref="EYC42:EYD42"/>
    <mergeCell ref="EYE42:EYF42"/>
    <mergeCell ref="EYG42:EYH42"/>
    <mergeCell ref="FAQ42:FAR42"/>
    <mergeCell ref="FAS42:FAT42"/>
    <mergeCell ref="FAU42:FAV42"/>
    <mergeCell ref="FAW42:FAX42"/>
    <mergeCell ref="FAY42:FAZ42"/>
    <mergeCell ref="FAG42:FAH42"/>
    <mergeCell ref="FAI42:FAJ42"/>
    <mergeCell ref="FAK42:FAL42"/>
    <mergeCell ref="FAM42:FAN42"/>
    <mergeCell ref="FAO42:FAP42"/>
    <mergeCell ref="EZW42:EZX42"/>
    <mergeCell ref="EZY42:EZZ42"/>
    <mergeCell ref="FAA42:FAB42"/>
    <mergeCell ref="FAC42:FAD42"/>
    <mergeCell ref="FAE42:FAF42"/>
    <mergeCell ref="EZM42:EZN42"/>
    <mergeCell ref="EZO42:EZP42"/>
    <mergeCell ref="EZQ42:EZR42"/>
    <mergeCell ref="EZS42:EZT42"/>
    <mergeCell ref="EZU42:EZV42"/>
    <mergeCell ref="FCE42:FCF42"/>
    <mergeCell ref="FCG42:FCH42"/>
    <mergeCell ref="FCI42:FCJ42"/>
    <mergeCell ref="FCK42:FCL42"/>
    <mergeCell ref="FCM42:FCN42"/>
    <mergeCell ref="FBU42:FBV42"/>
    <mergeCell ref="FBW42:FBX42"/>
    <mergeCell ref="FBY42:FBZ42"/>
    <mergeCell ref="FCA42:FCB42"/>
    <mergeCell ref="FCC42:FCD42"/>
    <mergeCell ref="FBK42:FBL42"/>
    <mergeCell ref="FBM42:FBN42"/>
    <mergeCell ref="FBO42:FBP42"/>
    <mergeCell ref="FBQ42:FBR42"/>
    <mergeCell ref="FBS42:FBT42"/>
    <mergeCell ref="FBA42:FBB42"/>
    <mergeCell ref="FBC42:FBD42"/>
    <mergeCell ref="FBE42:FBF42"/>
    <mergeCell ref="FBG42:FBH42"/>
    <mergeCell ref="FBI42:FBJ42"/>
    <mergeCell ref="FDS42:FDT42"/>
    <mergeCell ref="FDU42:FDV42"/>
    <mergeCell ref="FDW42:FDX42"/>
    <mergeCell ref="FDY42:FDZ42"/>
    <mergeCell ref="FEA42:FEB42"/>
    <mergeCell ref="FDI42:FDJ42"/>
    <mergeCell ref="FDK42:FDL42"/>
    <mergeCell ref="FDM42:FDN42"/>
    <mergeCell ref="FDO42:FDP42"/>
    <mergeCell ref="FDQ42:FDR42"/>
    <mergeCell ref="FCY42:FCZ42"/>
    <mergeCell ref="FDA42:FDB42"/>
    <mergeCell ref="FDC42:FDD42"/>
    <mergeCell ref="FDE42:FDF42"/>
    <mergeCell ref="FDG42:FDH42"/>
    <mergeCell ref="FCO42:FCP42"/>
    <mergeCell ref="FCQ42:FCR42"/>
    <mergeCell ref="FCS42:FCT42"/>
    <mergeCell ref="FCU42:FCV42"/>
    <mergeCell ref="FCW42:FCX42"/>
    <mergeCell ref="FFG42:FFH42"/>
    <mergeCell ref="FFI42:FFJ42"/>
    <mergeCell ref="FFK42:FFL42"/>
    <mergeCell ref="FFM42:FFN42"/>
    <mergeCell ref="FFO42:FFP42"/>
    <mergeCell ref="FEW42:FEX42"/>
    <mergeCell ref="FEY42:FEZ42"/>
    <mergeCell ref="FFA42:FFB42"/>
    <mergeCell ref="FFC42:FFD42"/>
    <mergeCell ref="FFE42:FFF42"/>
    <mergeCell ref="FEM42:FEN42"/>
    <mergeCell ref="FEO42:FEP42"/>
    <mergeCell ref="FEQ42:FER42"/>
    <mergeCell ref="FES42:FET42"/>
    <mergeCell ref="FEU42:FEV42"/>
    <mergeCell ref="FEC42:FED42"/>
    <mergeCell ref="FEE42:FEF42"/>
    <mergeCell ref="FEG42:FEH42"/>
    <mergeCell ref="FEI42:FEJ42"/>
    <mergeCell ref="FEK42:FEL42"/>
    <mergeCell ref="FGU42:FGV42"/>
    <mergeCell ref="FGW42:FGX42"/>
    <mergeCell ref="FGY42:FGZ42"/>
    <mergeCell ref="FHA42:FHB42"/>
    <mergeCell ref="FHC42:FHD42"/>
    <mergeCell ref="FGK42:FGL42"/>
    <mergeCell ref="FGM42:FGN42"/>
    <mergeCell ref="FGO42:FGP42"/>
    <mergeCell ref="FGQ42:FGR42"/>
    <mergeCell ref="FGS42:FGT42"/>
    <mergeCell ref="FGA42:FGB42"/>
    <mergeCell ref="FGC42:FGD42"/>
    <mergeCell ref="FGE42:FGF42"/>
    <mergeCell ref="FGG42:FGH42"/>
    <mergeCell ref="FGI42:FGJ42"/>
    <mergeCell ref="FFQ42:FFR42"/>
    <mergeCell ref="FFS42:FFT42"/>
    <mergeCell ref="FFU42:FFV42"/>
    <mergeCell ref="FFW42:FFX42"/>
    <mergeCell ref="FFY42:FFZ42"/>
    <mergeCell ref="FII42:FIJ42"/>
    <mergeCell ref="FIK42:FIL42"/>
    <mergeCell ref="FIM42:FIN42"/>
    <mergeCell ref="FIO42:FIP42"/>
    <mergeCell ref="FIQ42:FIR42"/>
    <mergeCell ref="FHY42:FHZ42"/>
    <mergeCell ref="FIA42:FIB42"/>
    <mergeCell ref="FIC42:FID42"/>
    <mergeCell ref="FIE42:FIF42"/>
    <mergeCell ref="FIG42:FIH42"/>
    <mergeCell ref="FHO42:FHP42"/>
    <mergeCell ref="FHQ42:FHR42"/>
    <mergeCell ref="FHS42:FHT42"/>
    <mergeCell ref="FHU42:FHV42"/>
    <mergeCell ref="FHW42:FHX42"/>
    <mergeCell ref="FHE42:FHF42"/>
    <mergeCell ref="FHG42:FHH42"/>
    <mergeCell ref="FHI42:FHJ42"/>
    <mergeCell ref="FHK42:FHL42"/>
    <mergeCell ref="FHM42:FHN42"/>
    <mergeCell ref="FJW42:FJX42"/>
    <mergeCell ref="FJY42:FJZ42"/>
    <mergeCell ref="FKA42:FKB42"/>
    <mergeCell ref="FKC42:FKD42"/>
    <mergeCell ref="FKE42:FKF42"/>
    <mergeCell ref="FJM42:FJN42"/>
    <mergeCell ref="FJO42:FJP42"/>
    <mergeCell ref="FJQ42:FJR42"/>
    <mergeCell ref="FJS42:FJT42"/>
    <mergeCell ref="FJU42:FJV42"/>
    <mergeCell ref="FJC42:FJD42"/>
    <mergeCell ref="FJE42:FJF42"/>
    <mergeCell ref="FJG42:FJH42"/>
    <mergeCell ref="FJI42:FJJ42"/>
    <mergeCell ref="FJK42:FJL42"/>
    <mergeCell ref="FIS42:FIT42"/>
    <mergeCell ref="FIU42:FIV42"/>
    <mergeCell ref="FIW42:FIX42"/>
    <mergeCell ref="FIY42:FIZ42"/>
    <mergeCell ref="FJA42:FJB42"/>
    <mergeCell ref="FLK42:FLL42"/>
    <mergeCell ref="FLM42:FLN42"/>
    <mergeCell ref="FLO42:FLP42"/>
    <mergeCell ref="FLQ42:FLR42"/>
    <mergeCell ref="FLS42:FLT42"/>
    <mergeCell ref="FLA42:FLB42"/>
    <mergeCell ref="FLC42:FLD42"/>
    <mergeCell ref="FLE42:FLF42"/>
    <mergeCell ref="FLG42:FLH42"/>
    <mergeCell ref="FLI42:FLJ42"/>
    <mergeCell ref="FKQ42:FKR42"/>
    <mergeCell ref="FKS42:FKT42"/>
    <mergeCell ref="FKU42:FKV42"/>
    <mergeCell ref="FKW42:FKX42"/>
    <mergeCell ref="FKY42:FKZ42"/>
    <mergeCell ref="FKG42:FKH42"/>
    <mergeCell ref="FKI42:FKJ42"/>
    <mergeCell ref="FKK42:FKL42"/>
    <mergeCell ref="FKM42:FKN42"/>
    <mergeCell ref="FKO42:FKP42"/>
    <mergeCell ref="FMY42:FMZ42"/>
    <mergeCell ref="FNA42:FNB42"/>
    <mergeCell ref="FNC42:FND42"/>
    <mergeCell ref="FNE42:FNF42"/>
    <mergeCell ref="FNG42:FNH42"/>
    <mergeCell ref="FMO42:FMP42"/>
    <mergeCell ref="FMQ42:FMR42"/>
    <mergeCell ref="FMS42:FMT42"/>
    <mergeCell ref="FMU42:FMV42"/>
    <mergeCell ref="FMW42:FMX42"/>
    <mergeCell ref="FME42:FMF42"/>
    <mergeCell ref="FMG42:FMH42"/>
    <mergeCell ref="FMI42:FMJ42"/>
    <mergeCell ref="FMK42:FML42"/>
    <mergeCell ref="FMM42:FMN42"/>
    <mergeCell ref="FLU42:FLV42"/>
    <mergeCell ref="FLW42:FLX42"/>
    <mergeCell ref="FLY42:FLZ42"/>
    <mergeCell ref="FMA42:FMB42"/>
    <mergeCell ref="FMC42:FMD42"/>
    <mergeCell ref="FOM42:FON42"/>
    <mergeCell ref="FOO42:FOP42"/>
    <mergeCell ref="FOQ42:FOR42"/>
    <mergeCell ref="FOS42:FOT42"/>
    <mergeCell ref="FOU42:FOV42"/>
    <mergeCell ref="FOC42:FOD42"/>
    <mergeCell ref="FOE42:FOF42"/>
    <mergeCell ref="FOG42:FOH42"/>
    <mergeCell ref="FOI42:FOJ42"/>
    <mergeCell ref="FOK42:FOL42"/>
    <mergeCell ref="FNS42:FNT42"/>
    <mergeCell ref="FNU42:FNV42"/>
    <mergeCell ref="FNW42:FNX42"/>
    <mergeCell ref="FNY42:FNZ42"/>
    <mergeCell ref="FOA42:FOB42"/>
    <mergeCell ref="FNI42:FNJ42"/>
    <mergeCell ref="FNK42:FNL42"/>
    <mergeCell ref="FNM42:FNN42"/>
    <mergeCell ref="FNO42:FNP42"/>
    <mergeCell ref="FNQ42:FNR42"/>
    <mergeCell ref="FQA42:FQB42"/>
    <mergeCell ref="FQC42:FQD42"/>
    <mergeCell ref="FQE42:FQF42"/>
    <mergeCell ref="FQG42:FQH42"/>
    <mergeCell ref="FQI42:FQJ42"/>
    <mergeCell ref="FPQ42:FPR42"/>
    <mergeCell ref="FPS42:FPT42"/>
    <mergeCell ref="FPU42:FPV42"/>
    <mergeCell ref="FPW42:FPX42"/>
    <mergeCell ref="FPY42:FPZ42"/>
    <mergeCell ref="FPG42:FPH42"/>
    <mergeCell ref="FPI42:FPJ42"/>
    <mergeCell ref="FPK42:FPL42"/>
    <mergeCell ref="FPM42:FPN42"/>
    <mergeCell ref="FPO42:FPP42"/>
    <mergeCell ref="FOW42:FOX42"/>
    <mergeCell ref="FOY42:FOZ42"/>
    <mergeCell ref="FPA42:FPB42"/>
    <mergeCell ref="FPC42:FPD42"/>
    <mergeCell ref="FPE42:FPF42"/>
    <mergeCell ref="FRO42:FRP42"/>
    <mergeCell ref="FRQ42:FRR42"/>
    <mergeCell ref="FRS42:FRT42"/>
    <mergeCell ref="FRU42:FRV42"/>
    <mergeCell ref="FRW42:FRX42"/>
    <mergeCell ref="FRE42:FRF42"/>
    <mergeCell ref="FRG42:FRH42"/>
    <mergeCell ref="FRI42:FRJ42"/>
    <mergeCell ref="FRK42:FRL42"/>
    <mergeCell ref="FRM42:FRN42"/>
    <mergeCell ref="FQU42:FQV42"/>
    <mergeCell ref="FQW42:FQX42"/>
    <mergeCell ref="FQY42:FQZ42"/>
    <mergeCell ref="FRA42:FRB42"/>
    <mergeCell ref="FRC42:FRD42"/>
    <mergeCell ref="FQK42:FQL42"/>
    <mergeCell ref="FQM42:FQN42"/>
    <mergeCell ref="FQO42:FQP42"/>
    <mergeCell ref="FQQ42:FQR42"/>
    <mergeCell ref="FQS42:FQT42"/>
    <mergeCell ref="FTC42:FTD42"/>
    <mergeCell ref="FTE42:FTF42"/>
    <mergeCell ref="FTG42:FTH42"/>
    <mergeCell ref="FTI42:FTJ42"/>
    <mergeCell ref="FTK42:FTL42"/>
    <mergeCell ref="FSS42:FST42"/>
    <mergeCell ref="FSU42:FSV42"/>
    <mergeCell ref="FSW42:FSX42"/>
    <mergeCell ref="FSY42:FSZ42"/>
    <mergeCell ref="FTA42:FTB42"/>
    <mergeCell ref="FSI42:FSJ42"/>
    <mergeCell ref="FSK42:FSL42"/>
    <mergeCell ref="FSM42:FSN42"/>
    <mergeCell ref="FSO42:FSP42"/>
    <mergeCell ref="FSQ42:FSR42"/>
    <mergeCell ref="FRY42:FRZ42"/>
    <mergeCell ref="FSA42:FSB42"/>
    <mergeCell ref="FSC42:FSD42"/>
    <mergeCell ref="FSE42:FSF42"/>
    <mergeCell ref="FSG42:FSH42"/>
    <mergeCell ref="FUQ42:FUR42"/>
    <mergeCell ref="FUS42:FUT42"/>
    <mergeCell ref="FUU42:FUV42"/>
    <mergeCell ref="FUW42:FUX42"/>
    <mergeCell ref="FUY42:FUZ42"/>
    <mergeCell ref="FUG42:FUH42"/>
    <mergeCell ref="FUI42:FUJ42"/>
    <mergeCell ref="FUK42:FUL42"/>
    <mergeCell ref="FUM42:FUN42"/>
    <mergeCell ref="FUO42:FUP42"/>
    <mergeCell ref="FTW42:FTX42"/>
    <mergeCell ref="FTY42:FTZ42"/>
    <mergeCell ref="FUA42:FUB42"/>
    <mergeCell ref="FUC42:FUD42"/>
    <mergeCell ref="FUE42:FUF42"/>
    <mergeCell ref="FTM42:FTN42"/>
    <mergeCell ref="FTO42:FTP42"/>
    <mergeCell ref="FTQ42:FTR42"/>
    <mergeCell ref="FTS42:FTT42"/>
    <mergeCell ref="FTU42:FTV42"/>
    <mergeCell ref="FWE42:FWF42"/>
    <mergeCell ref="FWG42:FWH42"/>
    <mergeCell ref="FWI42:FWJ42"/>
    <mergeCell ref="FWK42:FWL42"/>
    <mergeCell ref="FWM42:FWN42"/>
    <mergeCell ref="FVU42:FVV42"/>
    <mergeCell ref="FVW42:FVX42"/>
    <mergeCell ref="FVY42:FVZ42"/>
    <mergeCell ref="FWA42:FWB42"/>
    <mergeCell ref="FWC42:FWD42"/>
    <mergeCell ref="FVK42:FVL42"/>
    <mergeCell ref="FVM42:FVN42"/>
    <mergeCell ref="FVO42:FVP42"/>
    <mergeCell ref="FVQ42:FVR42"/>
    <mergeCell ref="FVS42:FVT42"/>
    <mergeCell ref="FVA42:FVB42"/>
    <mergeCell ref="FVC42:FVD42"/>
    <mergeCell ref="FVE42:FVF42"/>
    <mergeCell ref="FVG42:FVH42"/>
    <mergeCell ref="FVI42:FVJ42"/>
    <mergeCell ref="FXS42:FXT42"/>
    <mergeCell ref="FXU42:FXV42"/>
    <mergeCell ref="FXW42:FXX42"/>
    <mergeCell ref="FXY42:FXZ42"/>
    <mergeCell ref="FYA42:FYB42"/>
    <mergeCell ref="FXI42:FXJ42"/>
    <mergeCell ref="FXK42:FXL42"/>
    <mergeCell ref="FXM42:FXN42"/>
    <mergeCell ref="FXO42:FXP42"/>
    <mergeCell ref="FXQ42:FXR42"/>
    <mergeCell ref="FWY42:FWZ42"/>
    <mergeCell ref="FXA42:FXB42"/>
    <mergeCell ref="FXC42:FXD42"/>
    <mergeCell ref="FXE42:FXF42"/>
    <mergeCell ref="FXG42:FXH42"/>
    <mergeCell ref="FWO42:FWP42"/>
    <mergeCell ref="FWQ42:FWR42"/>
    <mergeCell ref="FWS42:FWT42"/>
    <mergeCell ref="FWU42:FWV42"/>
    <mergeCell ref="FWW42:FWX42"/>
    <mergeCell ref="FZG42:FZH42"/>
    <mergeCell ref="FZI42:FZJ42"/>
    <mergeCell ref="FZK42:FZL42"/>
    <mergeCell ref="FZM42:FZN42"/>
    <mergeCell ref="FZO42:FZP42"/>
    <mergeCell ref="FYW42:FYX42"/>
    <mergeCell ref="FYY42:FYZ42"/>
    <mergeCell ref="FZA42:FZB42"/>
    <mergeCell ref="FZC42:FZD42"/>
    <mergeCell ref="FZE42:FZF42"/>
    <mergeCell ref="FYM42:FYN42"/>
    <mergeCell ref="FYO42:FYP42"/>
    <mergeCell ref="FYQ42:FYR42"/>
    <mergeCell ref="FYS42:FYT42"/>
    <mergeCell ref="FYU42:FYV42"/>
    <mergeCell ref="FYC42:FYD42"/>
    <mergeCell ref="FYE42:FYF42"/>
    <mergeCell ref="FYG42:FYH42"/>
    <mergeCell ref="FYI42:FYJ42"/>
    <mergeCell ref="FYK42:FYL42"/>
    <mergeCell ref="GAU42:GAV42"/>
    <mergeCell ref="GAW42:GAX42"/>
    <mergeCell ref="GAY42:GAZ42"/>
    <mergeCell ref="GBA42:GBB42"/>
    <mergeCell ref="GBC42:GBD42"/>
    <mergeCell ref="GAK42:GAL42"/>
    <mergeCell ref="GAM42:GAN42"/>
    <mergeCell ref="GAO42:GAP42"/>
    <mergeCell ref="GAQ42:GAR42"/>
    <mergeCell ref="GAS42:GAT42"/>
    <mergeCell ref="GAA42:GAB42"/>
    <mergeCell ref="GAC42:GAD42"/>
    <mergeCell ref="GAE42:GAF42"/>
    <mergeCell ref="GAG42:GAH42"/>
    <mergeCell ref="GAI42:GAJ42"/>
    <mergeCell ref="FZQ42:FZR42"/>
    <mergeCell ref="FZS42:FZT42"/>
    <mergeCell ref="FZU42:FZV42"/>
    <mergeCell ref="FZW42:FZX42"/>
    <mergeCell ref="FZY42:FZZ42"/>
    <mergeCell ref="GCI42:GCJ42"/>
    <mergeCell ref="GCK42:GCL42"/>
    <mergeCell ref="GCM42:GCN42"/>
    <mergeCell ref="GCO42:GCP42"/>
    <mergeCell ref="GCQ42:GCR42"/>
    <mergeCell ref="GBY42:GBZ42"/>
    <mergeCell ref="GCA42:GCB42"/>
    <mergeCell ref="GCC42:GCD42"/>
    <mergeCell ref="GCE42:GCF42"/>
    <mergeCell ref="GCG42:GCH42"/>
    <mergeCell ref="GBO42:GBP42"/>
    <mergeCell ref="GBQ42:GBR42"/>
    <mergeCell ref="GBS42:GBT42"/>
    <mergeCell ref="GBU42:GBV42"/>
    <mergeCell ref="GBW42:GBX42"/>
    <mergeCell ref="GBE42:GBF42"/>
    <mergeCell ref="GBG42:GBH42"/>
    <mergeCell ref="GBI42:GBJ42"/>
    <mergeCell ref="GBK42:GBL42"/>
    <mergeCell ref="GBM42:GBN42"/>
    <mergeCell ref="GDW42:GDX42"/>
    <mergeCell ref="GDY42:GDZ42"/>
    <mergeCell ref="GEA42:GEB42"/>
    <mergeCell ref="GEC42:GED42"/>
    <mergeCell ref="GEE42:GEF42"/>
    <mergeCell ref="GDM42:GDN42"/>
    <mergeCell ref="GDO42:GDP42"/>
    <mergeCell ref="GDQ42:GDR42"/>
    <mergeCell ref="GDS42:GDT42"/>
    <mergeCell ref="GDU42:GDV42"/>
    <mergeCell ref="GDC42:GDD42"/>
    <mergeCell ref="GDE42:GDF42"/>
    <mergeCell ref="GDG42:GDH42"/>
    <mergeCell ref="GDI42:GDJ42"/>
    <mergeCell ref="GDK42:GDL42"/>
    <mergeCell ref="GCS42:GCT42"/>
    <mergeCell ref="GCU42:GCV42"/>
    <mergeCell ref="GCW42:GCX42"/>
    <mergeCell ref="GCY42:GCZ42"/>
    <mergeCell ref="GDA42:GDB42"/>
    <mergeCell ref="GFK42:GFL42"/>
    <mergeCell ref="GFM42:GFN42"/>
    <mergeCell ref="GFO42:GFP42"/>
    <mergeCell ref="GFQ42:GFR42"/>
    <mergeCell ref="GFS42:GFT42"/>
    <mergeCell ref="GFA42:GFB42"/>
    <mergeCell ref="GFC42:GFD42"/>
    <mergeCell ref="GFE42:GFF42"/>
    <mergeCell ref="GFG42:GFH42"/>
    <mergeCell ref="GFI42:GFJ42"/>
    <mergeCell ref="GEQ42:GER42"/>
    <mergeCell ref="GES42:GET42"/>
    <mergeCell ref="GEU42:GEV42"/>
    <mergeCell ref="GEW42:GEX42"/>
    <mergeCell ref="GEY42:GEZ42"/>
    <mergeCell ref="GEG42:GEH42"/>
    <mergeCell ref="GEI42:GEJ42"/>
    <mergeCell ref="GEK42:GEL42"/>
    <mergeCell ref="GEM42:GEN42"/>
    <mergeCell ref="GEO42:GEP42"/>
    <mergeCell ref="GGY42:GGZ42"/>
    <mergeCell ref="GHA42:GHB42"/>
    <mergeCell ref="GHC42:GHD42"/>
    <mergeCell ref="GHE42:GHF42"/>
    <mergeCell ref="GHG42:GHH42"/>
    <mergeCell ref="GGO42:GGP42"/>
    <mergeCell ref="GGQ42:GGR42"/>
    <mergeCell ref="GGS42:GGT42"/>
    <mergeCell ref="GGU42:GGV42"/>
    <mergeCell ref="GGW42:GGX42"/>
    <mergeCell ref="GGE42:GGF42"/>
    <mergeCell ref="GGG42:GGH42"/>
    <mergeCell ref="GGI42:GGJ42"/>
    <mergeCell ref="GGK42:GGL42"/>
    <mergeCell ref="GGM42:GGN42"/>
    <mergeCell ref="GFU42:GFV42"/>
    <mergeCell ref="GFW42:GFX42"/>
    <mergeCell ref="GFY42:GFZ42"/>
    <mergeCell ref="GGA42:GGB42"/>
    <mergeCell ref="GGC42:GGD42"/>
    <mergeCell ref="GIM42:GIN42"/>
    <mergeCell ref="GIO42:GIP42"/>
    <mergeCell ref="GIQ42:GIR42"/>
    <mergeCell ref="GIS42:GIT42"/>
    <mergeCell ref="GIU42:GIV42"/>
    <mergeCell ref="GIC42:GID42"/>
    <mergeCell ref="GIE42:GIF42"/>
    <mergeCell ref="GIG42:GIH42"/>
    <mergeCell ref="GII42:GIJ42"/>
    <mergeCell ref="GIK42:GIL42"/>
    <mergeCell ref="GHS42:GHT42"/>
    <mergeCell ref="GHU42:GHV42"/>
    <mergeCell ref="GHW42:GHX42"/>
    <mergeCell ref="GHY42:GHZ42"/>
    <mergeCell ref="GIA42:GIB42"/>
    <mergeCell ref="GHI42:GHJ42"/>
    <mergeCell ref="GHK42:GHL42"/>
    <mergeCell ref="GHM42:GHN42"/>
    <mergeCell ref="GHO42:GHP42"/>
    <mergeCell ref="GHQ42:GHR42"/>
    <mergeCell ref="GKA42:GKB42"/>
    <mergeCell ref="GKC42:GKD42"/>
    <mergeCell ref="GKE42:GKF42"/>
    <mergeCell ref="GKG42:GKH42"/>
    <mergeCell ref="GKI42:GKJ42"/>
    <mergeCell ref="GJQ42:GJR42"/>
    <mergeCell ref="GJS42:GJT42"/>
    <mergeCell ref="GJU42:GJV42"/>
    <mergeCell ref="GJW42:GJX42"/>
    <mergeCell ref="GJY42:GJZ42"/>
    <mergeCell ref="GJG42:GJH42"/>
    <mergeCell ref="GJI42:GJJ42"/>
    <mergeCell ref="GJK42:GJL42"/>
    <mergeCell ref="GJM42:GJN42"/>
    <mergeCell ref="GJO42:GJP42"/>
    <mergeCell ref="GIW42:GIX42"/>
    <mergeCell ref="GIY42:GIZ42"/>
    <mergeCell ref="GJA42:GJB42"/>
    <mergeCell ref="GJC42:GJD42"/>
    <mergeCell ref="GJE42:GJF42"/>
    <mergeCell ref="GLO42:GLP42"/>
    <mergeCell ref="GLQ42:GLR42"/>
    <mergeCell ref="GLS42:GLT42"/>
    <mergeCell ref="GLU42:GLV42"/>
    <mergeCell ref="GLW42:GLX42"/>
    <mergeCell ref="GLE42:GLF42"/>
    <mergeCell ref="GLG42:GLH42"/>
    <mergeCell ref="GLI42:GLJ42"/>
    <mergeCell ref="GLK42:GLL42"/>
    <mergeCell ref="GLM42:GLN42"/>
    <mergeCell ref="GKU42:GKV42"/>
    <mergeCell ref="GKW42:GKX42"/>
    <mergeCell ref="GKY42:GKZ42"/>
    <mergeCell ref="GLA42:GLB42"/>
    <mergeCell ref="GLC42:GLD42"/>
    <mergeCell ref="GKK42:GKL42"/>
    <mergeCell ref="GKM42:GKN42"/>
    <mergeCell ref="GKO42:GKP42"/>
    <mergeCell ref="GKQ42:GKR42"/>
    <mergeCell ref="GKS42:GKT42"/>
    <mergeCell ref="GNC42:GND42"/>
    <mergeCell ref="GNE42:GNF42"/>
    <mergeCell ref="GNG42:GNH42"/>
    <mergeCell ref="GNI42:GNJ42"/>
    <mergeCell ref="GNK42:GNL42"/>
    <mergeCell ref="GMS42:GMT42"/>
    <mergeCell ref="GMU42:GMV42"/>
    <mergeCell ref="GMW42:GMX42"/>
    <mergeCell ref="GMY42:GMZ42"/>
    <mergeCell ref="GNA42:GNB42"/>
    <mergeCell ref="GMI42:GMJ42"/>
    <mergeCell ref="GMK42:GML42"/>
    <mergeCell ref="GMM42:GMN42"/>
    <mergeCell ref="GMO42:GMP42"/>
    <mergeCell ref="GMQ42:GMR42"/>
    <mergeCell ref="GLY42:GLZ42"/>
    <mergeCell ref="GMA42:GMB42"/>
    <mergeCell ref="GMC42:GMD42"/>
    <mergeCell ref="GME42:GMF42"/>
    <mergeCell ref="GMG42:GMH42"/>
    <mergeCell ref="GOQ42:GOR42"/>
    <mergeCell ref="GOS42:GOT42"/>
    <mergeCell ref="GOU42:GOV42"/>
    <mergeCell ref="GOW42:GOX42"/>
    <mergeCell ref="GOY42:GOZ42"/>
    <mergeCell ref="GOG42:GOH42"/>
    <mergeCell ref="GOI42:GOJ42"/>
    <mergeCell ref="GOK42:GOL42"/>
    <mergeCell ref="GOM42:GON42"/>
    <mergeCell ref="GOO42:GOP42"/>
    <mergeCell ref="GNW42:GNX42"/>
    <mergeCell ref="GNY42:GNZ42"/>
    <mergeCell ref="GOA42:GOB42"/>
    <mergeCell ref="GOC42:GOD42"/>
    <mergeCell ref="GOE42:GOF42"/>
    <mergeCell ref="GNM42:GNN42"/>
    <mergeCell ref="GNO42:GNP42"/>
    <mergeCell ref="GNQ42:GNR42"/>
    <mergeCell ref="GNS42:GNT42"/>
    <mergeCell ref="GNU42:GNV42"/>
    <mergeCell ref="GQE42:GQF42"/>
    <mergeCell ref="GQG42:GQH42"/>
    <mergeCell ref="GQI42:GQJ42"/>
    <mergeCell ref="GQK42:GQL42"/>
    <mergeCell ref="GQM42:GQN42"/>
    <mergeCell ref="GPU42:GPV42"/>
    <mergeCell ref="GPW42:GPX42"/>
    <mergeCell ref="GPY42:GPZ42"/>
    <mergeCell ref="GQA42:GQB42"/>
    <mergeCell ref="GQC42:GQD42"/>
    <mergeCell ref="GPK42:GPL42"/>
    <mergeCell ref="GPM42:GPN42"/>
    <mergeCell ref="GPO42:GPP42"/>
    <mergeCell ref="GPQ42:GPR42"/>
    <mergeCell ref="GPS42:GPT42"/>
    <mergeCell ref="GPA42:GPB42"/>
    <mergeCell ref="GPC42:GPD42"/>
    <mergeCell ref="GPE42:GPF42"/>
    <mergeCell ref="GPG42:GPH42"/>
    <mergeCell ref="GPI42:GPJ42"/>
    <mergeCell ref="GRS42:GRT42"/>
    <mergeCell ref="GRU42:GRV42"/>
    <mergeCell ref="GRW42:GRX42"/>
    <mergeCell ref="GRY42:GRZ42"/>
    <mergeCell ref="GSA42:GSB42"/>
    <mergeCell ref="GRI42:GRJ42"/>
    <mergeCell ref="GRK42:GRL42"/>
    <mergeCell ref="GRM42:GRN42"/>
    <mergeCell ref="GRO42:GRP42"/>
    <mergeCell ref="GRQ42:GRR42"/>
    <mergeCell ref="GQY42:GQZ42"/>
    <mergeCell ref="GRA42:GRB42"/>
    <mergeCell ref="GRC42:GRD42"/>
    <mergeCell ref="GRE42:GRF42"/>
    <mergeCell ref="GRG42:GRH42"/>
    <mergeCell ref="GQO42:GQP42"/>
    <mergeCell ref="GQQ42:GQR42"/>
    <mergeCell ref="GQS42:GQT42"/>
    <mergeCell ref="GQU42:GQV42"/>
    <mergeCell ref="GQW42:GQX42"/>
    <mergeCell ref="GTG42:GTH42"/>
    <mergeCell ref="GTI42:GTJ42"/>
    <mergeCell ref="GTK42:GTL42"/>
    <mergeCell ref="GTM42:GTN42"/>
    <mergeCell ref="GTO42:GTP42"/>
    <mergeCell ref="GSW42:GSX42"/>
    <mergeCell ref="GSY42:GSZ42"/>
    <mergeCell ref="GTA42:GTB42"/>
    <mergeCell ref="GTC42:GTD42"/>
    <mergeCell ref="GTE42:GTF42"/>
    <mergeCell ref="GSM42:GSN42"/>
    <mergeCell ref="GSO42:GSP42"/>
    <mergeCell ref="GSQ42:GSR42"/>
    <mergeCell ref="GSS42:GST42"/>
    <mergeCell ref="GSU42:GSV42"/>
    <mergeCell ref="GSC42:GSD42"/>
    <mergeCell ref="GSE42:GSF42"/>
    <mergeCell ref="GSG42:GSH42"/>
    <mergeCell ref="GSI42:GSJ42"/>
    <mergeCell ref="GSK42:GSL42"/>
    <mergeCell ref="GUU42:GUV42"/>
    <mergeCell ref="GUW42:GUX42"/>
    <mergeCell ref="GUY42:GUZ42"/>
    <mergeCell ref="GVA42:GVB42"/>
    <mergeCell ref="GVC42:GVD42"/>
    <mergeCell ref="GUK42:GUL42"/>
    <mergeCell ref="GUM42:GUN42"/>
    <mergeCell ref="GUO42:GUP42"/>
    <mergeCell ref="GUQ42:GUR42"/>
    <mergeCell ref="GUS42:GUT42"/>
    <mergeCell ref="GUA42:GUB42"/>
    <mergeCell ref="GUC42:GUD42"/>
    <mergeCell ref="GUE42:GUF42"/>
    <mergeCell ref="GUG42:GUH42"/>
    <mergeCell ref="GUI42:GUJ42"/>
    <mergeCell ref="GTQ42:GTR42"/>
    <mergeCell ref="GTS42:GTT42"/>
    <mergeCell ref="GTU42:GTV42"/>
    <mergeCell ref="GTW42:GTX42"/>
    <mergeCell ref="GTY42:GTZ42"/>
    <mergeCell ref="GWI42:GWJ42"/>
    <mergeCell ref="GWK42:GWL42"/>
    <mergeCell ref="GWM42:GWN42"/>
    <mergeCell ref="GWO42:GWP42"/>
    <mergeCell ref="GWQ42:GWR42"/>
    <mergeCell ref="GVY42:GVZ42"/>
    <mergeCell ref="GWA42:GWB42"/>
    <mergeCell ref="GWC42:GWD42"/>
    <mergeCell ref="GWE42:GWF42"/>
    <mergeCell ref="GWG42:GWH42"/>
    <mergeCell ref="GVO42:GVP42"/>
    <mergeCell ref="GVQ42:GVR42"/>
    <mergeCell ref="GVS42:GVT42"/>
    <mergeCell ref="GVU42:GVV42"/>
    <mergeCell ref="GVW42:GVX42"/>
    <mergeCell ref="GVE42:GVF42"/>
    <mergeCell ref="GVG42:GVH42"/>
    <mergeCell ref="GVI42:GVJ42"/>
    <mergeCell ref="GVK42:GVL42"/>
    <mergeCell ref="GVM42:GVN42"/>
    <mergeCell ref="GXW42:GXX42"/>
    <mergeCell ref="GXY42:GXZ42"/>
    <mergeCell ref="GYA42:GYB42"/>
    <mergeCell ref="GYC42:GYD42"/>
    <mergeCell ref="GYE42:GYF42"/>
    <mergeCell ref="GXM42:GXN42"/>
    <mergeCell ref="GXO42:GXP42"/>
    <mergeCell ref="GXQ42:GXR42"/>
    <mergeCell ref="GXS42:GXT42"/>
    <mergeCell ref="GXU42:GXV42"/>
    <mergeCell ref="GXC42:GXD42"/>
    <mergeCell ref="GXE42:GXF42"/>
    <mergeCell ref="GXG42:GXH42"/>
    <mergeCell ref="GXI42:GXJ42"/>
    <mergeCell ref="GXK42:GXL42"/>
    <mergeCell ref="GWS42:GWT42"/>
    <mergeCell ref="GWU42:GWV42"/>
    <mergeCell ref="GWW42:GWX42"/>
    <mergeCell ref="GWY42:GWZ42"/>
    <mergeCell ref="GXA42:GXB42"/>
    <mergeCell ref="GZK42:GZL42"/>
    <mergeCell ref="GZM42:GZN42"/>
    <mergeCell ref="GZO42:GZP42"/>
    <mergeCell ref="GZQ42:GZR42"/>
    <mergeCell ref="GZS42:GZT42"/>
    <mergeCell ref="GZA42:GZB42"/>
    <mergeCell ref="GZC42:GZD42"/>
    <mergeCell ref="GZE42:GZF42"/>
    <mergeCell ref="GZG42:GZH42"/>
    <mergeCell ref="GZI42:GZJ42"/>
    <mergeCell ref="GYQ42:GYR42"/>
    <mergeCell ref="GYS42:GYT42"/>
    <mergeCell ref="GYU42:GYV42"/>
    <mergeCell ref="GYW42:GYX42"/>
    <mergeCell ref="GYY42:GYZ42"/>
    <mergeCell ref="GYG42:GYH42"/>
    <mergeCell ref="GYI42:GYJ42"/>
    <mergeCell ref="GYK42:GYL42"/>
    <mergeCell ref="GYM42:GYN42"/>
    <mergeCell ref="GYO42:GYP42"/>
    <mergeCell ref="HAY42:HAZ42"/>
    <mergeCell ref="HBA42:HBB42"/>
    <mergeCell ref="HBC42:HBD42"/>
    <mergeCell ref="HBE42:HBF42"/>
    <mergeCell ref="HBG42:HBH42"/>
    <mergeCell ref="HAO42:HAP42"/>
    <mergeCell ref="HAQ42:HAR42"/>
    <mergeCell ref="HAS42:HAT42"/>
    <mergeCell ref="HAU42:HAV42"/>
    <mergeCell ref="HAW42:HAX42"/>
    <mergeCell ref="HAE42:HAF42"/>
    <mergeCell ref="HAG42:HAH42"/>
    <mergeCell ref="HAI42:HAJ42"/>
    <mergeCell ref="HAK42:HAL42"/>
    <mergeCell ref="HAM42:HAN42"/>
    <mergeCell ref="GZU42:GZV42"/>
    <mergeCell ref="GZW42:GZX42"/>
    <mergeCell ref="GZY42:GZZ42"/>
    <mergeCell ref="HAA42:HAB42"/>
    <mergeCell ref="HAC42:HAD42"/>
    <mergeCell ref="HCM42:HCN42"/>
    <mergeCell ref="HCO42:HCP42"/>
    <mergeCell ref="HCQ42:HCR42"/>
    <mergeCell ref="HCS42:HCT42"/>
    <mergeCell ref="HCU42:HCV42"/>
    <mergeCell ref="HCC42:HCD42"/>
    <mergeCell ref="HCE42:HCF42"/>
    <mergeCell ref="HCG42:HCH42"/>
    <mergeCell ref="HCI42:HCJ42"/>
    <mergeCell ref="HCK42:HCL42"/>
    <mergeCell ref="HBS42:HBT42"/>
    <mergeCell ref="HBU42:HBV42"/>
    <mergeCell ref="HBW42:HBX42"/>
    <mergeCell ref="HBY42:HBZ42"/>
    <mergeCell ref="HCA42:HCB42"/>
    <mergeCell ref="HBI42:HBJ42"/>
    <mergeCell ref="HBK42:HBL42"/>
    <mergeCell ref="HBM42:HBN42"/>
    <mergeCell ref="HBO42:HBP42"/>
    <mergeCell ref="HBQ42:HBR42"/>
    <mergeCell ref="HEA42:HEB42"/>
    <mergeCell ref="HEC42:HED42"/>
    <mergeCell ref="HEE42:HEF42"/>
    <mergeCell ref="HEG42:HEH42"/>
    <mergeCell ref="HEI42:HEJ42"/>
    <mergeCell ref="HDQ42:HDR42"/>
    <mergeCell ref="HDS42:HDT42"/>
    <mergeCell ref="HDU42:HDV42"/>
    <mergeCell ref="HDW42:HDX42"/>
    <mergeCell ref="HDY42:HDZ42"/>
    <mergeCell ref="HDG42:HDH42"/>
    <mergeCell ref="HDI42:HDJ42"/>
    <mergeCell ref="HDK42:HDL42"/>
    <mergeCell ref="HDM42:HDN42"/>
    <mergeCell ref="HDO42:HDP42"/>
    <mergeCell ref="HCW42:HCX42"/>
    <mergeCell ref="HCY42:HCZ42"/>
    <mergeCell ref="HDA42:HDB42"/>
    <mergeCell ref="HDC42:HDD42"/>
    <mergeCell ref="HDE42:HDF42"/>
    <mergeCell ref="HFO42:HFP42"/>
    <mergeCell ref="HFQ42:HFR42"/>
    <mergeCell ref="HFS42:HFT42"/>
    <mergeCell ref="HFU42:HFV42"/>
    <mergeCell ref="HFW42:HFX42"/>
    <mergeCell ref="HFE42:HFF42"/>
    <mergeCell ref="HFG42:HFH42"/>
    <mergeCell ref="HFI42:HFJ42"/>
    <mergeCell ref="HFK42:HFL42"/>
    <mergeCell ref="HFM42:HFN42"/>
    <mergeCell ref="HEU42:HEV42"/>
    <mergeCell ref="HEW42:HEX42"/>
    <mergeCell ref="HEY42:HEZ42"/>
    <mergeCell ref="HFA42:HFB42"/>
    <mergeCell ref="HFC42:HFD42"/>
    <mergeCell ref="HEK42:HEL42"/>
    <mergeCell ref="HEM42:HEN42"/>
    <mergeCell ref="HEO42:HEP42"/>
    <mergeCell ref="HEQ42:HER42"/>
    <mergeCell ref="HES42:HET42"/>
    <mergeCell ref="HHC42:HHD42"/>
    <mergeCell ref="HHE42:HHF42"/>
    <mergeCell ref="HHG42:HHH42"/>
    <mergeCell ref="HHI42:HHJ42"/>
    <mergeCell ref="HHK42:HHL42"/>
    <mergeCell ref="HGS42:HGT42"/>
    <mergeCell ref="HGU42:HGV42"/>
    <mergeCell ref="HGW42:HGX42"/>
    <mergeCell ref="HGY42:HGZ42"/>
    <mergeCell ref="HHA42:HHB42"/>
    <mergeCell ref="HGI42:HGJ42"/>
    <mergeCell ref="HGK42:HGL42"/>
    <mergeCell ref="HGM42:HGN42"/>
    <mergeCell ref="HGO42:HGP42"/>
    <mergeCell ref="HGQ42:HGR42"/>
    <mergeCell ref="HFY42:HFZ42"/>
    <mergeCell ref="HGA42:HGB42"/>
    <mergeCell ref="HGC42:HGD42"/>
    <mergeCell ref="HGE42:HGF42"/>
    <mergeCell ref="HGG42:HGH42"/>
    <mergeCell ref="HIQ42:HIR42"/>
    <mergeCell ref="HIS42:HIT42"/>
    <mergeCell ref="HIU42:HIV42"/>
    <mergeCell ref="HIW42:HIX42"/>
    <mergeCell ref="HIY42:HIZ42"/>
    <mergeCell ref="HIG42:HIH42"/>
    <mergeCell ref="HII42:HIJ42"/>
    <mergeCell ref="HIK42:HIL42"/>
    <mergeCell ref="HIM42:HIN42"/>
    <mergeCell ref="HIO42:HIP42"/>
    <mergeCell ref="HHW42:HHX42"/>
    <mergeCell ref="HHY42:HHZ42"/>
    <mergeCell ref="HIA42:HIB42"/>
    <mergeCell ref="HIC42:HID42"/>
    <mergeCell ref="HIE42:HIF42"/>
    <mergeCell ref="HHM42:HHN42"/>
    <mergeCell ref="HHO42:HHP42"/>
    <mergeCell ref="HHQ42:HHR42"/>
    <mergeCell ref="HHS42:HHT42"/>
    <mergeCell ref="HHU42:HHV42"/>
    <mergeCell ref="HKE42:HKF42"/>
    <mergeCell ref="HKG42:HKH42"/>
    <mergeCell ref="HKI42:HKJ42"/>
    <mergeCell ref="HKK42:HKL42"/>
    <mergeCell ref="HKM42:HKN42"/>
    <mergeCell ref="HJU42:HJV42"/>
    <mergeCell ref="HJW42:HJX42"/>
    <mergeCell ref="HJY42:HJZ42"/>
    <mergeCell ref="HKA42:HKB42"/>
    <mergeCell ref="HKC42:HKD42"/>
    <mergeCell ref="HJK42:HJL42"/>
    <mergeCell ref="HJM42:HJN42"/>
    <mergeCell ref="HJO42:HJP42"/>
    <mergeCell ref="HJQ42:HJR42"/>
    <mergeCell ref="HJS42:HJT42"/>
    <mergeCell ref="HJA42:HJB42"/>
    <mergeCell ref="HJC42:HJD42"/>
    <mergeCell ref="HJE42:HJF42"/>
    <mergeCell ref="HJG42:HJH42"/>
    <mergeCell ref="HJI42:HJJ42"/>
    <mergeCell ref="HLS42:HLT42"/>
    <mergeCell ref="HLU42:HLV42"/>
    <mergeCell ref="HLW42:HLX42"/>
    <mergeCell ref="HLY42:HLZ42"/>
    <mergeCell ref="HMA42:HMB42"/>
    <mergeCell ref="HLI42:HLJ42"/>
    <mergeCell ref="HLK42:HLL42"/>
    <mergeCell ref="HLM42:HLN42"/>
    <mergeCell ref="HLO42:HLP42"/>
    <mergeCell ref="HLQ42:HLR42"/>
    <mergeCell ref="HKY42:HKZ42"/>
    <mergeCell ref="HLA42:HLB42"/>
    <mergeCell ref="HLC42:HLD42"/>
    <mergeCell ref="HLE42:HLF42"/>
    <mergeCell ref="HLG42:HLH42"/>
    <mergeCell ref="HKO42:HKP42"/>
    <mergeCell ref="HKQ42:HKR42"/>
    <mergeCell ref="HKS42:HKT42"/>
    <mergeCell ref="HKU42:HKV42"/>
    <mergeCell ref="HKW42:HKX42"/>
    <mergeCell ref="HNG42:HNH42"/>
    <mergeCell ref="HNI42:HNJ42"/>
    <mergeCell ref="HNK42:HNL42"/>
    <mergeCell ref="HNM42:HNN42"/>
    <mergeCell ref="HNO42:HNP42"/>
    <mergeCell ref="HMW42:HMX42"/>
    <mergeCell ref="HMY42:HMZ42"/>
    <mergeCell ref="HNA42:HNB42"/>
    <mergeCell ref="HNC42:HND42"/>
    <mergeCell ref="HNE42:HNF42"/>
    <mergeCell ref="HMM42:HMN42"/>
    <mergeCell ref="HMO42:HMP42"/>
    <mergeCell ref="HMQ42:HMR42"/>
    <mergeCell ref="HMS42:HMT42"/>
    <mergeCell ref="HMU42:HMV42"/>
    <mergeCell ref="HMC42:HMD42"/>
    <mergeCell ref="HME42:HMF42"/>
    <mergeCell ref="HMG42:HMH42"/>
    <mergeCell ref="HMI42:HMJ42"/>
    <mergeCell ref="HMK42:HML42"/>
    <mergeCell ref="HOU42:HOV42"/>
    <mergeCell ref="HOW42:HOX42"/>
    <mergeCell ref="HOY42:HOZ42"/>
    <mergeCell ref="HPA42:HPB42"/>
    <mergeCell ref="HPC42:HPD42"/>
    <mergeCell ref="HOK42:HOL42"/>
    <mergeCell ref="HOM42:HON42"/>
    <mergeCell ref="HOO42:HOP42"/>
    <mergeCell ref="HOQ42:HOR42"/>
    <mergeCell ref="HOS42:HOT42"/>
    <mergeCell ref="HOA42:HOB42"/>
    <mergeCell ref="HOC42:HOD42"/>
    <mergeCell ref="HOE42:HOF42"/>
    <mergeCell ref="HOG42:HOH42"/>
    <mergeCell ref="HOI42:HOJ42"/>
    <mergeCell ref="HNQ42:HNR42"/>
    <mergeCell ref="HNS42:HNT42"/>
    <mergeCell ref="HNU42:HNV42"/>
    <mergeCell ref="HNW42:HNX42"/>
    <mergeCell ref="HNY42:HNZ42"/>
    <mergeCell ref="HQI42:HQJ42"/>
    <mergeCell ref="HQK42:HQL42"/>
    <mergeCell ref="HQM42:HQN42"/>
    <mergeCell ref="HQO42:HQP42"/>
    <mergeCell ref="HQQ42:HQR42"/>
    <mergeCell ref="HPY42:HPZ42"/>
    <mergeCell ref="HQA42:HQB42"/>
    <mergeCell ref="HQC42:HQD42"/>
    <mergeCell ref="HQE42:HQF42"/>
    <mergeCell ref="HQG42:HQH42"/>
    <mergeCell ref="HPO42:HPP42"/>
    <mergeCell ref="HPQ42:HPR42"/>
    <mergeCell ref="HPS42:HPT42"/>
    <mergeCell ref="HPU42:HPV42"/>
    <mergeCell ref="HPW42:HPX42"/>
    <mergeCell ref="HPE42:HPF42"/>
    <mergeCell ref="HPG42:HPH42"/>
    <mergeCell ref="HPI42:HPJ42"/>
    <mergeCell ref="HPK42:HPL42"/>
    <mergeCell ref="HPM42:HPN42"/>
    <mergeCell ref="HRW42:HRX42"/>
    <mergeCell ref="HRY42:HRZ42"/>
    <mergeCell ref="HSA42:HSB42"/>
    <mergeCell ref="HSC42:HSD42"/>
    <mergeCell ref="HSE42:HSF42"/>
    <mergeCell ref="HRM42:HRN42"/>
    <mergeCell ref="HRO42:HRP42"/>
    <mergeCell ref="HRQ42:HRR42"/>
    <mergeCell ref="HRS42:HRT42"/>
    <mergeCell ref="HRU42:HRV42"/>
    <mergeCell ref="HRC42:HRD42"/>
    <mergeCell ref="HRE42:HRF42"/>
    <mergeCell ref="HRG42:HRH42"/>
    <mergeCell ref="HRI42:HRJ42"/>
    <mergeCell ref="HRK42:HRL42"/>
    <mergeCell ref="HQS42:HQT42"/>
    <mergeCell ref="HQU42:HQV42"/>
    <mergeCell ref="HQW42:HQX42"/>
    <mergeCell ref="HQY42:HQZ42"/>
    <mergeCell ref="HRA42:HRB42"/>
    <mergeCell ref="HTK42:HTL42"/>
    <mergeCell ref="HTM42:HTN42"/>
    <mergeCell ref="HTO42:HTP42"/>
    <mergeCell ref="HTQ42:HTR42"/>
    <mergeCell ref="HTS42:HTT42"/>
    <mergeCell ref="HTA42:HTB42"/>
    <mergeCell ref="HTC42:HTD42"/>
    <mergeCell ref="HTE42:HTF42"/>
    <mergeCell ref="HTG42:HTH42"/>
    <mergeCell ref="HTI42:HTJ42"/>
    <mergeCell ref="HSQ42:HSR42"/>
    <mergeCell ref="HSS42:HST42"/>
    <mergeCell ref="HSU42:HSV42"/>
    <mergeCell ref="HSW42:HSX42"/>
    <mergeCell ref="HSY42:HSZ42"/>
    <mergeCell ref="HSG42:HSH42"/>
    <mergeCell ref="HSI42:HSJ42"/>
    <mergeCell ref="HSK42:HSL42"/>
    <mergeCell ref="HSM42:HSN42"/>
    <mergeCell ref="HSO42:HSP42"/>
    <mergeCell ref="HUY42:HUZ42"/>
    <mergeCell ref="HVA42:HVB42"/>
    <mergeCell ref="HVC42:HVD42"/>
    <mergeCell ref="HVE42:HVF42"/>
    <mergeCell ref="HVG42:HVH42"/>
    <mergeCell ref="HUO42:HUP42"/>
    <mergeCell ref="HUQ42:HUR42"/>
    <mergeCell ref="HUS42:HUT42"/>
    <mergeCell ref="HUU42:HUV42"/>
    <mergeCell ref="HUW42:HUX42"/>
    <mergeCell ref="HUE42:HUF42"/>
    <mergeCell ref="HUG42:HUH42"/>
    <mergeCell ref="HUI42:HUJ42"/>
    <mergeCell ref="HUK42:HUL42"/>
    <mergeCell ref="HUM42:HUN42"/>
    <mergeCell ref="HTU42:HTV42"/>
    <mergeCell ref="HTW42:HTX42"/>
    <mergeCell ref="HTY42:HTZ42"/>
    <mergeCell ref="HUA42:HUB42"/>
    <mergeCell ref="HUC42:HUD42"/>
    <mergeCell ref="HWM42:HWN42"/>
    <mergeCell ref="HWO42:HWP42"/>
    <mergeCell ref="HWQ42:HWR42"/>
    <mergeCell ref="HWS42:HWT42"/>
    <mergeCell ref="HWU42:HWV42"/>
    <mergeCell ref="HWC42:HWD42"/>
    <mergeCell ref="HWE42:HWF42"/>
    <mergeCell ref="HWG42:HWH42"/>
    <mergeCell ref="HWI42:HWJ42"/>
    <mergeCell ref="HWK42:HWL42"/>
    <mergeCell ref="HVS42:HVT42"/>
    <mergeCell ref="HVU42:HVV42"/>
    <mergeCell ref="HVW42:HVX42"/>
    <mergeCell ref="HVY42:HVZ42"/>
    <mergeCell ref="HWA42:HWB42"/>
    <mergeCell ref="HVI42:HVJ42"/>
    <mergeCell ref="HVK42:HVL42"/>
    <mergeCell ref="HVM42:HVN42"/>
    <mergeCell ref="HVO42:HVP42"/>
    <mergeCell ref="HVQ42:HVR42"/>
    <mergeCell ref="HYA42:HYB42"/>
    <mergeCell ref="HYC42:HYD42"/>
    <mergeCell ref="HYE42:HYF42"/>
    <mergeCell ref="HYG42:HYH42"/>
    <mergeCell ref="HYI42:HYJ42"/>
    <mergeCell ref="HXQ42:HXR42"/>
    <mergeCell ref="HXS42:HXT42"/>
    <mergeCell ref="HXU42:HXV42"/>
    <mergeCell ref="HXW42:HXX42"/>
    <mergeCell ref="HXY42:HXZ42"/>
    <mergeCell ref="HXG42:HXH42"/>
    <mergeCell ref="HXI42:HXJ42"/>
    <mergeCell ref="HXK42:HXL42"/>
    <mergeCell ref="HXM42:HXN42"/>
    <mergeCell ref="HXO42:HXP42"/>
    <mergeCell ref="HWW42:HWX42"/>
    <mergeCell ref="HWY42:HWZ42"/>
    <mergeCell ref="HXA42:HXB42"/>
    <mergeCell ref="HXC42:HXD42"/>
    <mergeCell ref="HXE42:HXF42"/>
    <mergeCell ref="HZO42:HZP42"/>
    <mergeCell ref="HZQ42:HZR42"/>
    <mergeCell ref="HZS42:HZT42"/>
    <mergeCell ref="HZU42:HZV42"/>
    <mergeCell ref="HZW42:HZX42"/>
    <mergeCell ref="HZE42:HZF42"/>
    <mergeCell ref="HZG42:HZH42"/>
    <mergeCell ref="HZI42:HZJ42"/>
    <mergeCell ref="HZK42:HZL42"/>
    <mergeCell ref="HZM42:HZN42"/>
    <mergeCell ref="HYU42:HYV42"/>
    <mergeCell ref="HYW42:HYX42"/>
    <mergeCell ref="HYY42:HYZ42"/>
    <mergeCell ref="HZA42:HZB42"/>
    <mergeCell ref="HZC42:HZD42"/>
    <mergeCell ref="HYK42:HYL42"/>
    <mergeCell ref="HYM42:HYN42"/>
    <mergeCell ref="HYO42:HYP42"/>
    <mergeCell ref="HYQ42:HYR42"/>
    <mergeCell ref="HYS42:HYT42"/>
    <mergeCell ref="IBC42:IBD42"/>
    <mergeCell ref="IBE42:IBF42"/>
    <mergeCell ref="IBG42:IBH42"/>
    <mergeCell ref="IBI42:IBJ42"/>
    <mergeCell ref="IBK42:IBL42"/>
    <mergeCell ref="IAS42:IAT42"/>
    <mergeCell ref="IAU42:IAV42"/>
    <mergeCell ref="IAW42:IAX42"/>
    <mergeCell ref="IAY42:IAZ42"/>
    <mergeCell ref="IBA42:IBB42"/>
    <mergeCell ref="IAI42:IAJ42"/>
    <mergeCell ref="IAK42:IAL42"/>
    <mergeCell ref="IAM42:IAN42"/>
    <mergeCell ref="IAO42:IAP42"/>
    <mergeCell ref="IAQ42:IAR42"/>
    <mergeCell ref="HZY42:HZZ42"/>
    <mergeCell ref="IAA42:IAB42"/>
    <mergeCell ref="IAC42:IAD42"/>
    <mergeCell ref="IAE42:IAF42"/>
    <mergeCell ref="IAG42:IAH42"/>
    <mergeCell ref="ICQ42:ICR42"/>
    <mergeCell ref="ICS42:ICT42"/>
    <mergeCell ref="ICU42:ICV42"/>
    <mergeCell ref="ICW42:ICX42"/>
    <mergeCell ref="ICY42:ICZ42"/>
    <mergeCell ref="ICG42:ICH42"/>
    <mergeCell ref="ICI42:ICJ42"/>
    <mergeCell ref="ICK42:ICL42"/>
    <mergeCell ref="ICM42:ICN42"/>
    <mergeCell ref="ICO42:ICP42"/>
    <mergeCell ref="IBW42:IBX42"/>
    <mergeCell ref="IBY42:IBZ42"/>
    <mergeCell ref="ICA42:ICB42"/>
    <mergeCell ref="ICC42:ICD42"/>
    <mergeCell ref="ICE42:ICF42"/>
    <mergeCell ref="IBM42:IBN42"/>
    <mergeCell ref="IBO42:IBP42"/>
    <mergeCell ref="IBQ42:IBR42"/>
    <mergeCell ref="IBS42:IBT42"/>
    <mergeCell ref="IBU42:IBV42"/>
    <mergeCell ref="IEE42:IEF42"/>
    <mergeCell ref="IEG42:IEH42"/>
    <mergeCell ref="IEI42:IEJ42"/>
    <mergeCell ref="IEK42:IEL42"/>
    <mergeCell ref="IEM42:IEN42"/>
    <mergeCell ref="IDU42:IDV42"/>
    <mergeCell ref="IDW42:IDX42"/>
    <mergeCell ref="IDY42:IDZ42"/>
    <mergeCell ref="IEA42:IEB42"/>
    <mergeCell ref="IEC42:IED42"/>
    <mergeCell ref="IDK42:IDL42"/>
    <mergeCell ref="IDM42:IDN42"/>
    <mergeCell ref="IDO42:IDP42"/>
    <mergeCell ref="IDQ42:IDR42"/>
    <mergeCell ref="IDS42:IDT42"/>
    <mergeCell ref="IDA42:IDB42"/>
    <mergeCell ref="IDC42:IDD42"/>
    <mergeCell ref="IDE42:IDF42"/>
    <mergeCell ref="IDG42:IDH42"/>
    <mergeCell ref="IDI42:IDJ42"/>
    <mergeCell ref="IFS42:IFT42"/>
    <mergeCell ref="IFU42:IFV42"/>
    <mergeCell ref="IFW42:IFX42"/>
    <mergeCell ref="IFY42:IFZ42"/>
    <mergeCell ref="IGA42:IGB42"/>
    <mergeCell ref="IFI42:IFJ42"/>
    <mergeCell ref="IFK42:IFL42"/>
    <mergeCell ref="IFM42:IFN42"/>
    <mergeCell ref="IFO42:IFP42"/>
    <mergeCell ref="IFQ42:IFR42"/>
    <mergeCell ref="IEY42:IEZ42"/>
    <mergeCell ref="IFA42:IFB42"/>
    <mergeCell ref="IFC42:IFD42"/>
    <mergeCell ref="IFE42:IFF42"/>
    <mergeCell ref="IFG42:IFH42"/>
    <mergeCell ref="IEO42:IEP42"/>
    <mergeCell ref="IEQ42:IER42"/>
    <mergeCell ref="IES42:IET42"/>
    <mergeCell ref="IEU42:IEV42"/>
    <mergeCell ref="IEW42:IEX42"/>
    <mergeCell ref="IHG42:IHH42"/>
    <mergeCell ref="IHI42:IHJ42"/>
    <mergeCell ref="IHK42:IHL42"/>
    <mergeCell ref="IHM42:IHN42"/>
    <mergeCell ref="IHO42:IHP42"/>
    <mergeCell ref="IGW42:IGX42"/>
    <mergeCell ref="IGY42:IGZ42"/>
    <mergeCell ref="IHA42:IHB42"/>
    <mergeCell ref="IHC42:IHD42"/>
    <mergeCell ref="IHE42:IHF42"/>
    <mergeCell ref="IGM42:IGN42"/>
    <mergeCell ref="IGO42:IGP42"/>
    <mergeCell ref="IGQ42:IGR42"/>
    <mergeCell ref="IGS42:IGT42"/>
    <mergeCell ref="IGU42:IGV42"/>
    <mergeCell ref="IGC42:IGD42"/>
    <mergeCell ref="IGE42:IGF42"/>
    <mergeCell ref="IGG42:IGH42"/>
    <mergeCell ref="IGI42:IGJ42"/>
    <mergeCell ref="IGK42:IGL42"/>
    <mergeCell ref="IIU42:IIV42"/>
    <mergeCell ref="IIW42:IIX42"/>
    <mergeCell ref="IIY42:IIZ42"/>
    <mergeCell ref="IJA42:IJB42"/>
    <mergeCell ref="IJC42:IJD42"/>
    <mergeCell ref="IIK42:IIL42"/>
    <mergeCell ref="IIM42:IIN42"/>
    <mergeCell ref="IIO42:IIP42"/>
    <mergeCell ref="IIQ42:IIR42"/>
    <mergeCell ref="IIS42:IIT42"/>
    <mergeCell ref="IIA42:IIB42"/>
    <mergeCell ref="IIC42:IID42"/>
    <mergeCell ref="IIE42:IIF42"/>
    <mergeCell ref="IIG42:IIH42"/>
    <mergeCell ref="III42:IIJ42"/>
    <mergeCell ref="IHQ42:IHR42"/>
    <mergeCell ref="IHS42:IHT42"/>
    <mergeCell ref="IHU42:IHV42"/>
    <mergeCell ref="IHW42:IHX42"/>
    <mergeCell ref="IHY42:IHZ42"/>
    <mergeCell ref="IKI42:IKJ42"/>
    <mergeCell ref="IKK42:IKL42"/>
    <mergeCell ref="IKM42:IKN42"/>
    <mergeCell ref="IKO42:IKP42"/>
    <mergeCell ref="IKQ42:IKR42"/>
    <mergeCell ref="IJY42:IJZ42"/>
    <mergeCell ref="IKA42:IKB42"/>
    <mergeCell ref="IKC42:IKD42"/>
    <mergeCell ref="IKE42:IKF42"/>
    <mergeCell ref="IKG42:IKH42"/>
    <mergeCell ref="IJO42:IJP42"/>
    <mergeCell ref="IJQ42:IJR42"/>
    <mergeCell ref="IJS42:IJT42"/>
    <mergeCell ref="IJU42:IJV42"/>
    <mergeCell ref="IJW42:IJX42"/>
    <mergeCell ref="IJE42:IJF42"/>
    <mergeCell ref="IJG42:IJH42"/>
    <mergeCell ref="IJI42:IJJ42"/>
    <mergeCell ref="IJK42:IJL42"/>
    <mergeCell ref="IJM42:IJN42"/>
    <mergeCell ref="ILW42:ILX42"/>
    <mergeCell ref="ILY42:ILZ42"/>
    <mergeCell ref="IMA42:IMB42"/>
    <mergeCell ref="IMC42:IMD42"/>
    <mergeCell ref="IME42:IMF42"/>
    <mergeCell ref="ILM42:ILN42"/>
    <mergeCell ref="ILO42:ILP42"/>
    <mergeCell ref="ILQ42:ILR42"/>
    <mergeCell ref="ILS42:ILT42"/>
    <mergeCell ref="ILU42:ILV42"/>
    <mergeCell ref="ILC42:ILD42"/>
    <mergeCell ref="ILE42:ILF42"/>
    <mergeCell ref="ILG42:ILH42"/>
    <mergeCell ref="ILI42:ILJ42"/>
    <mergeCell ref="ILK42:ILL42"/>
    <mergeCell ref="IKS42:IKT42"/>
    <mergeCell ref="IKU42:IKV42"/>
    <mergeCell ref="IKW42:IKX42"/>
    <mergeCell ref="IKY42:IKZ42"/>
    <mergeCell ref="ILA42:ILB42"/>
    <mergeCell ref="INK42:INL42"/>
    <mergeCell ref="INM42:INN42"/>
    <mergeCell ref="INO42:INP42"/>
    <mergeCell ref="INQ42:INR42"/>
    <mergeCell ref="INS42:INT42"/>
    <mergeCell ref="INA42:INB42"/>
    <mergeCell ref="INC42:IND42"/>
    <mergeCell ref="INE42:INF42"/>
    <mergeCell ref="ING42:INH42"/>
    <mergeCell ref="INI42:INJ42"/>
    <mergeCell ref="IMQ42:IMR42"/>
    <mergeCell ref="IMS42:IMT42"/>
    <mergeCell ref="IMU42:IMV42"/>
    <mergeCell ref="IMW42:IMX42"/>
    <mergeCell ref="IMY42:IMZ42"/>
    <mergeCell ref="IMG42:IMH42"/>
    <mergeCell ref="IMI42:IMJ42"/>
    <mergeCell ref="IMK42:IML42"/>
    <mergeCell ref="IMM42:IMN42"/>
    <mergeCell ref="IMO42:IMP42"/>
    <mergeCell ref="IOY42:IOZ42"/>
    <mergeCell ref="IPA42:IPB42"/>
    <mergeCell ref="IPC42:IPD42"/>
    <mergeCell ref="IPE42:IPF42"/>
    <mergeCell ref="IPG42:IPH42"/>
    <mergeCell ref="IOO42:IOP42"/>
    <mergeCell ref="IOQ42:IOR42"/>
    <mergeCell ref="IOS42:IOT42"/>
    <mergeCell ref="IOU42:IOV42"/>
    <mergeCell ref="IOW42:IOX42"/>
    <mergeCell ref="IOE42:IOF42"/>
    <mergeCell ref="IOG42:IOH42"/>
    <mergeCell ref="IOI42:IOJ42"/>
    <mergeCell ref="IOK42:IOL42"/>
    <mergeCell ref="IOM42:ION42"/>
    <mergeCell ref="INU42:INV42"/>
    <mergeCell ref="INW42:INX42"/>
    <mergeCell ref="INY42:INZ42"/>
    <mergeCell ref="IOA42:IOB42"/>
    <mergeCell ref="IOC42:IOD42"/>
    <mergeCell ref="IQM42:IQN42"/>
    <mergeCell ref="IQO42:IQP42"/>
    <mergeCell ref="IQQ42:IQR42"/>
    <mergeCell ref="IQS42:IQT42"/>
    <mergeCell ref="IQU42:IQV42"/>
    <mergeCell ref="IQC42:IQD42"/>
    <mergeCell ref="IQE42:IQF42"/>
    <mergeCell ref="IQG42:IQH42"/>
    <mergeCell ref="IQI42:IQJ42"/>
    <mergeCell ref="IQK42:IQL42"/>
    <mergeCell ref="IPS42:IPT42"/>
    <mergeCell ref="IPU42:IPV42"/>
    <mergeCell ref="IPW42:IPX42"/>
    <mergeCell ref="IPY42:IPZ42"/>
    <mergeCell ref="IQA42:IQB42"/>
    <mergeCell ref="IPI42:IPJ42"/>
    <mergeCell ref="IPK42:IPL42"/>
    <mergeCell ref="IPM42:IPN42"/>
    <mergeCell ref="IPO42:IPP42"/>
    <mergeCell ref="IPQ42:IPR42"/>
    <mergeCell ref="ISA42:ISB42"/>
    <mergeCell ref="ISC42:ISD42"/>
    <mergeCell ref="ISE42:ISF42"/>
    <mergeCell ref="ISG42:ISH42"/>
    <mergeCell ref="ISI42:ISJ42"/>
    <mergeCell ref="IRQ42:IRR42"/>
    <mergeCell ref="IRS42:IRT42"/>
    <mergeCell ref="IRU42:IRV42"/>
    <mergeCell ref="IRW42:IRX42"/>
    <mergeCell ref="IRY42:IRZ42"/>
    <mergeCell ref="IRG42:IRH42"/>
    <mergeCell ref="IRI42:IRJ42"/>
    <mergeCell ref="IRK42:IRL42"/>
    <mergeCell ref="IRM42:IRN42"/>
    <mergeCell ref="IRO42:IRP42"/>
    <mergeCell ref="IQW42:IQX42"/>
    <mergeCell ref="IQY42:IQZ42"/>
    <mergeCell ref="IRA42:IRB42"/>
    <mergeCell ref="IRC42:IRD42"/>
    <mergeCell ref="IRE42:IRF42"/>
    <mergeCell ref="ITO42:ITP42"/>
    <mergeCell ref="ITQ42:ITR42"/>
    <mergeCell ref="ITS42:ITT42"/>
    <mergeCell ref="ITU42:ITV42"/>
    <mergeCell ref="ITW42:ITX42"/>
    <mergeCell ref="ITE42:ITF42"/>
    <mergeCell ref="ITG42:ITH42"/>
    <mergeCell ref="ITI42:ITJ42"/>
    <mergeCell ref="ITK42:ITL42"/>
    <mergeCell ref="ITM42:ITN42"/>
    <mergeCell ref="ISU42:ISV42"/>
    <mergeCell ref="ISW42:ISX42"/>
    <mergeCell ref="ISY42:ISZ42"/>
    <mergeCell ref="ITA42:ITB42"/>
    <mergeCell ref="ITC42:ITD42"/>
    <mergeCell ref="ISK42:ISL42"/>
    <mergeCell ref="ISM42:ISN42"/>
    <mergeCell ref="ISO42:ISP42"/>
    <mergeCell ref="ISQ42:ISR42"/>
    <mergeCell ref="ISS42:IST42"/>
    <mergeCell ref="IVC42:IVD42"/>
    <mergeCell ref="IVE42:IVF42"/>
    <mergeCell ref="IVG42:IVH42"/>
    <mergeCell ref="IVI42:IVJ42"/>
    <mergeCell ref="IVK42:IVL42"/>
    <mergeCell ref="IUS42:IUT42"/>
    <mergeCell ref="IUU42:IUV42"/>
    <mergeCell ref="IUW42:IUX42"/>
    <mergeCell ref="IUY42:IUZ42"/>
    <mergeCell ref="IVA42:IVB42"/>
    <mergeCell ref="IUI42:IUJ42"/>
    <mergeCell ref="IUK42:IUL42"/>
    <mergeCell ref="IUM42:IUN42"/>
    <mergeCell ref="IUO42:IUP42"/>
    <mergeCell ref="IUQ42:IUR42"/>
    <mergeCell ref="ITY42:ITZ42"/>
    <mergeCell ref="IUA42:IUB42"/>
    <mergeCell ref="IUC42:IUD42"/>
    <mergeCell ref="IUE42:IUF42"/>
    <mergeCell ref="IUG42:IUH42"/>
    <mergeCell ref="IWQ42:IWR42"/>
    <mergeCell ref="IWS42:IWT42"/>
    <mergeCell ref="IWU42:IWV42"/>
    <mergeCell ref="IWW42:IWX42"/>
    <mergeCell ref="IWY42:IWZ42"/>
    <mergeCell ref="IWG42:IWH42"/>
    <mergeCell ref="IWI42:IWJ42"/>
    <mergeCell ref="IWK42:IWL42"/>
    <mergeCell ref="IWM42:IWN42"/>
    <mergeCell ref="IWO42:IWP42"/>
    <mergeCell ref="IVW42:IVX42"/>
    <mergeCell ref="IVY42:IVZ42"/>
    <mergeCell ref="IWA42:IWB42"/>
    <mergeCell ref="IWC42:IWD42"/>
    <mergeCell ref="IWE42:IWF42"/>
    <mergeCell ref="IVM42:IVN42"/>
    <mergeCell ref="IVO42:IVP42"/>
    <mergeCell ref="IVQ42:IVR42"/>
    <mergeCell ref="IVS42:IVT42"/>
    <mergeCell ref="IVU42:IVV42"/>
    <mergeCell ref="IYE42:IYF42"/>
    <mergeCell ref="IYG42:IYH42"/>
    <mergeCell ref="IYI42:IYJ42"/>
    <mergeCell ref="IYK42:IYL42"/>
    <mergeCell ref="IYM42:IYN42"/>
    <mergeCell ref="IXU42:IXV42"/>
    <mergeCell ref="IXW42:IXX42"/>
    <mergeCell ref="IXY42:IXZ42"/>
    <mergeCell ref="IYA42:IYB42"/>
    <mergeCell ref="IYC42:IYD42"/>
    <mergeCell ref="IXK42:IXL42"/>
    <mergeCell ref="IXM42:IXN42"/>
    <mergeCell ref="IXO42:IXP42"/>
    <mergeCell ref="IXQ42:IXR42"/>
    <mergeCell ref="IXS42:IXT42"/>
    <mergeCell ref="IXA42:IXB42"/>
    <mergeCell ref="IXC42:IXD42"/>
    <mergeCell ref="IXE42:IXF42"/>
    <mergeCell ref="IXG42:IXH42"/>
    <mergeCell ref="IXI42:IXJ42"/>
    <mergeCell ref="IZS42:IZT42"/>
    <mergeCell ref="IZU42:IZV42"/>
    <mergeCell ref="IZW42:IZX42"/>
    <mergeCell ref="IZY42:IZZ42"/>
    <mergeCell ref="JAA42:JAB42"/>
    <mergeCell ref="IZI42:IZJ42"/>
    <mergeCell ref="IZK42:IZL42"/>
    <mergeCell ref="IZM42:IZN42"/>
    <mergeCell ref="IZO42:IZP42"/>
    <mergeCell ref="IZQ42:IZR42"/>
    <mergeCell ref="IYY42:IYZ42"/>
    <mergeCell ref="IZA42:IZB42"/>
    <mergeCell ref="IZC42:IZD42"/>
    <mergeCell ref="IZE42:IZF42"/>
    <mergeCell ref="IZG42:IZH42"/>
    <mergeCell ref="IYO42:IYP42"/>
    <mergeCell ref="IYQ42:IYR42"/>
    <mergeCell ref="IYS42:IYT42"/>
    <mergeCell ref="IYU42:IYV42"/>
    <mergeCell ref="IYW42:IYX42"/>
    <mergeCell ref="JBG42:JBH42"/>
    <mergeCell ref="JBI42:JBJ42"/>
    <mergeCell ref="JBK42:JBL42"/>
    <mergeCell ref="JBM42:JBN42"/>
    <mergeCell ref="JBO42:JBP42"/>
    <mergeCell ref="JAW42:JAX42"/>
    <mergeCell ref="JAY42:JAZ42"/>
    <mergeCell ref="JBA42:JBB42"/>
    <mergeCell ref="JBC42:JBD42"/>
    <mergeCell ref="JBE42:JBF42"/>
    <mergeCell ref="JAM42:JAN42"/>
    <mergeCell ref="JAO42:JAP42"/>
    <mergeCell ref="JAQ42:JAR42"/>
    <mergeCell ref="JAS42:JAT42"/>
    <mergeCell ref="JAU42:JAV42"/>
    <mergeCell ref="JAC42:JAD42"/>
    <mergeCell ref="JAE42:JAF42"/>
    <mergeCell ref="JAG42:JAH42"/>
    <mergeCell ref="JAI42:JAJ42"/>
    <mergeCell ref="JAK42:JAL42"/>
    <mergeCell ref="JCU42:JCV42"/>
    <mergeCell ref="JCW42:JCX42"/>
    <mergeCell ref="JCY42:JCZ42"/>
    <mergeCell ref="JDA42:JDB42"/>
    <mergeCell ref="JDC42:JDD42"/>
    <mergeCell ref="JCK42:JCL42"/>
    <mergeCell ref="JCM42:JCN42"/>
    <mergeCell ref="JCO42:JCP42"/>
    <mergeCell ref="JCQ42:JCR42"/>
    <mergeCell ref="JCS42:JCT42"/>
    <mergeCell ref="JCA42:JCB42"/>
    <mergeCell ref="JCC42:JCD42"/>
    <mergeCell ref="JCE42:JCF42"/>
    <mergeCell ref="JCG42:JCH42"/>
    <mergeCell ref="JCI42:JCJ42"/>
    <mergeCell ref="JBQ42:JBR42"/>
    <mergeCell ref="JBS42:JBT42"/>
    <mergeCell ref="JBU42:JBV42"/>
    <mergeCell ref="JBW42:JBX42"/>
    <mergeCell ref="JBY42:JBZ42"/>
    <mergeCell ref="JEI42:JEJ42"/>
    <mergeCell ref="JEK42:JEL42"/>
    <mergeCell ref="JEM42:JEN42"/>
    <mergeCell ref="JEO42:JEP42"/>
    <mergeCell ref="JEQ42:JER42"/>
    <mergeCell ref="JDY42:JDZ42"/>
    <mergeCell ref="JEA42:JEB42"/>
    <mergeCell ref="JEC42:JED42"/>
    <mergeCell ref="JEE42:JEF42"/>
    <mergeCell ref="JEG42:JEH42"/>
    <mergeCell ref="JDO42:JDP42"/>
    <mergeCell ref="JDQ42:JDR42"/>
    <mergeCell ref="JDS42:JDT42"/>
    <mergeCell ref="JDU42:JDV42"/>
    <mergeCell ref="JDW42:JDX42"/>
    <mergeCell ref="JDE42:JDF42"/>
    <mergeCell ref="JDG42:JDH42"/>
    <mergeCell ref="JDI42:JDJ42"/>
    <mergeCell ref="JDK42:JDL42"/>
    <mergeCell ref="JDM42:JDN42"/>
    <mergeCell ref="JFW42:JFX42"/>
    <mergeCell ref="JFY42:JFZ42"/>
    <mergeCell ref="JGA42:JGB42"/>
    <mergeCell ref="JGC42:JGD42"/>
    <mergeCell ref="JGE42:JGF42"/>
    <mergeCell ref="JFM42:JFN42"/>
    <mergeCell ref="JFO42:JFP42"/>
    <mergeCell ref="JFQ42:JFR42"/>
    <mergeCell ref="JFS42:JFT42"/>
    <mergeCell ref="JFU42:JFV42"/>
    <mergeCell ref="JFC42:JFD42"/>
    <mergeCell ref="JFE42:JFF42"/>
    <mergeCell ref="JFG42:JFH42"/>
    <mergeCell ref="JFI42:JFJ42"/>
    <mergeCell ref="JFK42:JFL42"/>
    <mergeCell ref="JES42:JET42"/>
    <mergeCell ref="JEU42:JEV42"/>
    <mergeCell ref="JEW42:JEX42"/>
    <mergeCell ref="JEY42:JEZ42"/>
    <mergeCell ref="JFA42:JFB42"/>
    <mergeCell ref="JHK42:JHL42"/>
    <mergeCell ref="JHM42:JHN42"/>
    <mergeCell ref="JHO42:JHP42"/>
    <mergeCell ref="JHQ42:JHR42"/>
    <mergeCell ref="JHS42:JHT42"/>
    <mergeCell ref="JHA42:JHB42"/>
    <mergeCell ref="JHC42:JHD42"/>
    <mergeCell ref="JHE42:JHF42"/>
    <mergeCell ref="JHG42:JHH42"/>
    <mergeCell ref="JHI42:JHJ42"/>
    <mergeCell ref="JGQ42:JGR42"/>
    <mergeCell ref="JGS42:JGT42"/>
    <mergeCell ref="JGU42:JGV42"/>
    <mergeCell ref="JGW42:JGX42"/>
    <mergeCell ref="JGY42:JGZ42"/>
    <mergeCell ref="JGG42:JGH42"/>
    <mergeCell ref="JGI42:JGJ42"/>
    <mergeCell ref="JGK42:JGL42"/>
    <mergeCell ref="JGM42:JGN42"/>
    <mergeCell ref="JGO42:JGP42"/>
    <mergeCell ref="JIY42:JIZ42"/>
    <mergeCell ref="JJA42:JJB42"/>
    <mergeCell ref="JJC42:JJD42"/>
    <mergeCell ref="JJE42:JJF42"/>
    <mergeCell ref="JJG42:JJH42"/>
    <mergeCell ref="JIO42:JIP42"/>
    <mergeCell ref="JIQ42:JIR42"/>
    <mergeCell ref="JIS42:JIT42"/>
    <mergeCell ref="JIU42:JIV42"/>
    <mergeCell ref="JIW42:JIX42"/>
    <mergeCell ref="JIE42:JIF42"/>
    <mergeCell ref="JIG42:JIH42"/>
    <mergeCell ref="JII42:JIJ42"/>
    <mergeCell ref="JIK42:JIL42"/>
    <mergeCell ref="JIM42:JIN42"/>
    <mergeCell ref="JHU42:JHV42"/>
    <mergeCell ref="JHW42:JHX42"/>
    <mergeCell ref="JHY42:JHZ42"/>
    <mergeCell ref="JIA42:JIB42"/>
    <mergeCell ref="JIC42:JID42"/>
    <mergeCell ref="JKM42:JKN42"/>
    <mergeCell ref="JKO42:JKP42"/>
    <mergeCell ref="JKQ42:JKR42"/>
    <mergeCell ref="JKS42:JKT42"/>
    <mergeCell ref="JKU42:JKV42"/>
    <mergeCell ref="JKC42:JKD42"/>
    <mergeCell ref="JKE42:JKF42"/>
    <mergeCell ref="JKG42:JKH42"/>
    <mergeCell ref="JKI42:JKJ42"/>
    <mergeCell ref="JKK42:JKL42"/>
    <mergeCell ref="JJS42:JJT42"/>
    <mergeCell ref="JJU42:JJV42"/>
    <mergeCell ref="JJW42:JJX42"/>
    <mergeCell ref="JJY42:JJZ42"/>
    <mergeCell ref="JKA42:JKB42"/>
    <mergeCell ref="JJI42:JJJ42"/>
    <mergeCell ref="JJK42:JJL42"/>
    <mergeCell ref="JJM42:JJN42"/>
    <mergeCell ref="JJO42:JJP42"/>
    <mergeCell ref="JJQ42:JJR42"/>
    <mergeCell ref="JMA42:JMB42"/>
    <mergeCell ref="JMC42:JMD42"/>
    <mergeCell ref="JME42:JMF42"/>
    <mergeCell ref="JMG42:JMH42"/>
    <mergeCell ref="JMI42:JMJ42"/>
    <mergeCell ref="JLQ42:JLR42"/>
    <mergeCell ref="JLS42:JLT42"/>
    <mergeCell ref="JLU42:JLV42"/>
    <mergeCell ref="JLW42:JLX42"/>
    <mergeCell ref="JLY42:JLZ42"/>
    <mergeCell ref="JLG42:JLH42"/>
    <mergeCell ref="JLI42:JLJ42"/>
    <mergeCell ref="JLK42:JLL42"/>
    <mergeCell ref="JLM42:JLN42"/>
    <mergeCell ref="JLO42:JLP42"/>
    <mergeCell ref="JKW42:JKX42"/>
    <mergeCell ref="JKY42:JKZ42"/>
    <mergeCell ref="JLA42:JLB42"/>
    <mergeCell ref="JLC42:JLD42"/>
    <mergeCell ref="JLE42:JLF42"/>
    <mergeCell ref="JNO42:JNP42"/>
    <mergeCell ref="JNQ42:JNR42"/>
    <mergeCell ref="JNS42:JNT42"/>
    <mergeCell ref="JNU42:JNV42"/>
    <mergeCell ref="JNW42:JNX42"/>
    <mergeCell ref="JNE42:JNF42"/>
    <mergeCell ref="JNG42:JNH42"/>
    <mergeCell ref="JNI42:JNJ42"/>
    <mergeCell ref="JNK42:JNL42"/>
    <mergeCell ref="JNM42:JNN42"/>
    <mergeCell ref="JMU42:JMV42"/>
    <mergeCell ref="JMW42:JMX42"/>
    <mergeCell ref="JMY42:JMZ42"/>
    <mergeCell ref="JNA42:JNB42"/>
    <mergeCell ref="JNC42:JND42"/>
    <mergeCell ref="JMK42:JML42"/>
    <mergeCell ref="JMM42:JMN42"/>
    <mergeCell ref="JMO42:JMP42"/>
    <mergeCell ref="JMQ42:JMR42"/>
    <mergeCell ref="JMS42:JMT42"/>
    <mergeCell ref="JPC42:JPD42"/>
    <mergeCell ref="JPE42:JPF42"/>
    <mergeCell ref="JPG42:JPH42"/>
    <mergeCell ref="JPI42:JPJ42"/>
    <mergeCell ref="JPK42:JPL42"/>
    <mergeCell ref="JOS42:JOT42"/>
    <mergeCell ref="JOU42:JOV42"/>
    <mergeCell ref="JOW42:JOX42"/>
    <mergeCell ref="JOY42:JOZ42"/>
    <mergeCell ref="JPA42:JPB42"/>
    <mergeCell ref="JOI42:JOJ42"/>
    <mergeCell ref="JOK42:JOL42"/>
    <mergeCell ref="JOM42:JON42"/>
    <mergeCell ref="JOO42:JOP42"/>
    <mergeCell ref="JOQ42:JOR42"/>
    <mergeCell ref="JNY42:JNZ42"/>
    <mergeCell ref="JOA42:JOB42"/>
    <mergeCell ref="JOC42:JOD42"/>
    <mergeCell ref="JOE42:JOF42"/>
    <mergeCell ref="JOG42:JOH42"/>
    <mergeCell ref="JQQ42:JQR42"/>
    <mergeCell ref="JQS42:JQT42"/>
    <mergeCell ref="JQU42:JQV42"/>
    <mergeCell ref="JQW42:JQX42"/>
    <mergeCell ref="JQY42:JQZ42"/>
    <mergeCell ref="JQG42:JQH42"/>
    <mergeCell ref="JQI42:JQJ42"/>
    <mergeCell ref="JQK42:JQL42"/>
    <mergeCell ref="JQM42:JQN42"/>
    <mergeCell ref="JQO42:JQP42"/>
    <mergeCell ref="JPW42:JPX42"/>
    <mergeCell ref="JPY42:JPZ42"/>
    <mergeCell ref="JQA42:JQB42"/>
    <mergeCell ref="JQC42:JQD42"/>
    <mergeCell ref="JQE42:JQF42"/>
    <mergeCell ref="JPM42:JPN42"/>
    <mergeCell ref="JPO42:JPP42"/>
    <mergeCell ref="JPQ42:JPR42"/>
    <mergeCell ref="JPS42:JPT42"/>
    <mergeCell ref="JPU42:JPV42"/>
    <mergeCell ref="JSE42:JSF42"/>
    <mergeCell ref="JSG42:JSH42"/>
    <mergeCell ref="JSI42:JSJ42"/>
    <mergeCell ref="JSK42:JSL42"/>
    <mergeCell ref="JSM42:JSN42"/>
    <mergeCell ref="JRU42:JRV42"/>
    <mergeCell ref="JRW42:JRX42"/>
    <mergeCell ref="JRY42:JRZ42"/>
    <mergeCell ref="JSA42:JSB42"/>
    <mergeCell ref="JSC42:JSD42"/>
    <mergeCell ref="JRK42:JRL42"/>
    <mergeCell ref="JRM42:JRN42"/>
    <mergeCell ref="JRO42:JRP42"/>
    <mergeCell ref="JRQ42:JRR42"/>
    <mergeCell ref="JRS42:JRT42"/>
    <mergeCell ref="JRA42:JRB42"/>
    <mergeCell ref="JRC42:JRD42"/>
    <mergeCell ref="JRE42:JRF42"/>
    <mergeCell ref="JRG42:JRH42"/>
    <mergeCell ref="JRI42:JRJ42"/>
    <mergeCell ref="JTS42:JTT42"/>
    <mergeCell ref="JTU42:JTV42"/>
    <mergeCell ref="JTW42:JTX42"/>
    <mergeCell ref="JTY42:JTZ42"/>
    <mergeCell ref="JUA42:JUB42"/>
    <mergeCell ref="JTI42:JTJ42"/>
    <mergeCell ref="JTK42:JTL42"/>
    <mergeCell ref="JTM42:JTN42"/>
    <mergeCell ref="JTO42:JTP42"/>
    <mergeCell ref="JTQ42:JTR42"/>
    <mergeCell ref="JSY42:JSZ42"/>
    <mergeCell ref="JTA42:JTB42"/>
    <mergeCell ref="JTC42:JTD42"/>
    <mergeCell ref="JTE42:JTF42"/>
    <mergeCell ref="JTG42:JTH42"/>
    <mergeCell ref="JSO42:JSP42"/>
    <mergeCell ref="JSQ42:JSR42"/>
    <mergeCell ref="JSS42:JST42"/>
    <mergeCell ref="JSU42:JSV42"/>
    <mergeCell ref="JSW42:JSX42"/>
    <mergeCell ref="JVG42:JVH42"/>
    <mergeCell ref="JVI42:JVJ42"/>
    <mergeCell ref="JVK42:JVL42"/>
    <mergeCell ref="JVM42:JVN42"/>
    <mergeCell ref="JVO42:JVP42"/>
    <mergeCell ref="JUW42:JUX42"/>
    <mergeCell ref="JUY42:JUZ42"/>
    <mergeCell ref="JVA42:JVB42"/>
    <mergeCell ref="JVC42:JVD42"/>
    <mergeCell ref="JVE42:JVF42"/>
    <mergeCell ref="JUM42:JUN42"/>
    <mergeCell ref="JUO42:JUP42"/>
    <mergeCell ref="JUQ42:JUR42"/>
    <mergeCell ref="JUS42:JUT42"/>
    <mergeCell ref="JUU42:JUV42"/>
    <mergeCell ref="JUC42:JUD42"/>
    <mergeCell ref="JUE42:JUF42"/>
    <mergeCell ref="JUG42:JUH42"/>
    <mergeCell ref="JUI42:JUJ42"/>
    <mergeCell ref="JUK42:JUL42"/>
    <mergeCell ref="JWU42:JWV42"/>
    <mergeCell ref="JWW42:JWX42"/>
    <mergeCell ref="JWY42:JWZ42"/>
    <mergeCell ref="JXA42:JXB42"/>
    <mergeCell ref="JXC42:JXD42"/>
    <mergeCell ref="JWK42:JWL42"/>
    <mergeCell ref="JWM42:JWN42"/>
    <mergeCell ref="JWO42:JWP42"/>
    <mergeCell ref="JWQ42:JWR42"/>
    <mergeCell ref="JWS42:JWT42"/>
    <mergeCell ref="JWA42:JWB42"/>
    <mergeCell ref="JWC42:JWD42"/>
    <mergeCell ref="JWE42:JWF42"/>
    <mergeCell ref="JWG42:JWH42"/>
    <mergeCell ref="JWI42:JWJ42"/>
    <mergeCell ref="JVQ42:JVR42"/>
    <mergeCell ref="JVS42:JVT42"/>
    <mergeCell ref="JVU42:JVV42"/>
    <mergeCell ref="JVW42:JVX42"/>
    <mergeCell ref="JVY42:JVZ42"/>
    <mergeCell ref="JYI42:JYJ42"/>
    <mergeCell ref="JYK42:JYL42"/>
    <mergeCell ref="JYM42:JYN42"/>
    <mergeCell ref="JYO42:JYP42"/>
    <mergeCell ref="JYQ42:JYR42"/>
    <mergeCell ref="JXY42:JXZ42"/>
    <mergeCell ref="JYA42:JYB42"/>
    <mergeCell ref="JYC42:JYD42"/>
    <mergeCell ref="JYE42:JYF42"/>
    <mergeCell ref="JYG42:JYH42"/>
    <mergeCell ref="JXO42:JXP42"/>
    <mergeCell ref="JXQ42:JXR42"/>
    <mergeCell ref="JXS42:JXT42"/>
    <mergeCell ref="JXU42:JXV42"/>
    <mergeCell ref="JXW42:JXX42"/>
    <mergeCell ref="JXE42:JXF42"/>
    <mergeCell ref="JXG42:JXH42"/>
    <mergeCell ref="JXI42:JXJ42"/>
    <mergeCell ref="JXK42:JXL42"/>
    <mergeCell ref="JXM42:JXN42"/>
    <mergeCell ref="JZW42:JZX42"/>
    <mergeCell ref="JZY42:JZZ42"/>
    <mergeCell ref="KAA42:KAB42"/>
    <mergeCell ref="KAC42:KAD42"/>
    <mergeCell ref="KAE42:KAF42"/>
    <mergeCell ref="JZM42:JZN42"/>
    <mergeCell ref="JZO42:JZP42"/>
    <mergeCell ref="JZQ42:JZR42"/>
    <mergeCell ref="JZS42:JZT42"/>
    <mergeCell ref="JZU42:JZV42"/>
    <mergeCell ref="JZC42:JZD42"/>
    <mergeCell ref="JZE42:JZF42"/>
    <mergeCell ref="JZG42:JZH42"/>
    <mergeCell ref="JZI42:JZJ42"/>
    <mergeCell ref="JZK42:JZL42"/>
    <mergeCell ref="JYS42:JYT42"/>
    <mergeCell ref="JYU42:JYV42"/>
    <mergeCell ref="JYW42:JYX42"/>
    <mergeCell ref="JYY42:JYZ42"/>
    <mergeCell ref="JZA42:JZB42"/>
    <mergeCell ref="KBK42:KBL42"/>
    <mergeCell ref="KBM42:KBN42"/>
    <mergeCell ref="KBO42:KBP42"/>
    <mergeCell ref="KBQ42:KBR42"/>
    <mergeCell ref="KBS42:KBT42"/>
    <mergeCell ref="KBA42:KBB42"/>
    <mergeCell ref="KBC42:KBD42"/>
    <mergeCell ref="KBE42:KBF42"/>
    <mergeCell ref="KBG42:KBH42"/>
    <mergeCell ref="KBI42:KBJ42"/>
    <mergeCell ref="KAQ42:KAR42"/>
    <mergeCell ref="KAS42:KAT42"/>
    <mergeCell ref="KAU42:KAV42"/>
    <mergeCell ref="KAW42:KAX42"/>
    <mergeCell ref="KAY42:KAZ42"/>
    <mergeCell ref="KAG42:KAH42"/>
    <mergeCell ref="KAI42:KAJ42"/>
    <mergeCell ref="KAK42:KAL42"/>
    <mergeCell ref="KAM42:KAN42"/>
    <mergeCell ref="KAO42:KAP42"/>
    <mergeCell ref="KCY42:KCZ42"/>
    <mergeCell ref="KDA42:KDB42"/>
    <mergeCell ref="KDC42:KDD42"/>
    <mergeCell ref="KDE42:KDF42"/>
    <mergeCell ref="KDG42:KDH42"/>
    <mergeCell ref="KCO42:KCP42"/>
    <mergeCell ref="KCQ42:KCR42"/>
    <mergeCell ref="KCS42:KCT42"/>
    <mergeCell ref="KCU42:KCV42"/>
    <mergeCell ref="KCW42:KCX42"/>
    <mergeCell ref="KCE42:KCF42"/>
    <mergeCell ref="KCG42:KCH42"/>
    <mergeCell ref="KCI42:KCJ42"/>
    <mergeCell ref="KCK42:KCL42"/>
    <mergeCell ref="KCM42:KCN42"/>
    <mergeCell ref="KBU42:KBV42"/>
    <mergeCell ref="KBW42:KBX42"/>
    <mergeCell ref="KBY42:KBZ42"/>
    <mergeCell ref="KCA42:KCB42"/>
    <mergeCell ref="KCC42:KCD42"/>
    <mergeCell ref="KEM42:KEN42"/>
    <mergeCell ref="KEO42:KEP42"/>
    <mergeCell ref="KEQ42:KER42"/>
    <mergeCell ref="KES42:KET42"/>
    <mergeCell ref="KEU42:KEV42"/>
    <mergeCell ref="KEC42:KED42"/>
    <mergeCell ref="KEE42:KEF42"/>
    <mergeCell ref="KEG42:KEH42"/>
    <mergeCell ref="KEI42:KEJ42"/>
    <mergeCell ref="KEK42:KEL42"/>
    <mergeCell ref="KDS42:KDT42"/>
    <mergeCell ref="KDU42:KDV42"/>
    <mergeCell ref="KDW42:KDX42"/>
    <mergeCell ref="KDY42:KDZ42"/>
    <mergeCell ref="KEA42:KEB42"/>
    <mergeCell ref="KDI42:KDJ42"/>
    <mergeCell ref="KDK42:KDL42"/>
    <mergeCell ref="KDM42:KDN42"/>
    <mergeCell ref="KDO42:KDP42"/>
    <mergeCell ref="KDQ42:KDR42"/>
    <mergeCell ref="KGA42:KGB42"/>
    <mergeCell ref="KGC42:KGD42"/>
    <mergeCell ref="KGE42:KGF42"/>
    <mergeCell ref="KGG42:KGH42"/>
    <mergeCell ref="KGI42:KGJ42"/>
    <mergeCell ref="KFQ42:KFR42"/>
    <mergeCell ref="KFS42:KFT42"/>
    <mergeCell ref="KFU42:KFV42"/>
    <mergeCell ref="KFW42:KFX42"/>
    <mergeCell ref="KFY42:KFZ42"/>
    <mergeCell ref="KFG42:KFH42"/>
    <mergeCell ref="KFI42:KFJ42"/>
    <mergeCell ref="KFK42:KFL42"/>
    <mergeCell ref="KFM42:KFN42"/>
    <mergeCell ref="KFO42:KFP42"/>
    <mergeCell ref="KEW42:KEX42"/>
    <mergeCell ref="KEY42:KEZ42"/>
    <mergeCell ref="KFA42:KFB42"/>
    <mergeCell ref="KFC42:KFD42"/>
    <mergeCell ref="KFE42:KFF42"/>
    <mergeCell ref="KHO42:KHP42"/>
    <mergeCell ref="KHQ42:KHR42"/>
    <mergeCell ref="KHS42:KHT42"/>
    <mergeCell ref="KHU42:KHV42"/>
    <mergeCell ref="KHW42:KHX42"/>
    <mergeCell ref="KHE42:KHF42"/>
    <mergeCell ref="KHG42:KHH42"/>
    <mergeCell ref="KHI42:KHJ42"/>
    <mergeCell ref="KHK42:KHL42"/>
    <mergeCell ref="KHM42:KHN42"/>
    <mergeCell ref="KGU42:KGV42"/>
    <mergeCell ref="KGW42:KGX42"/>
    <mergeCell ref="KGY42:KGZ42"/>
    <mergeCell ref="KHA42:KHB42"/>
    <mergeCell ref="KHC42:KHD42"/>
    <mergeCell ref="KGK42:KGL42"/>
    <mergeCell ref="KGM42:KGN42"/>
    <mergeCell ref="KGO42:KGP42"/>
    <mergeCell ref="KGQ42:KGR42"/>
    <mergeCell ref="KGS42:KGT42"/>
    <mergeCell ref="KJC42:KJD42"/>
    <mergeCell ref="KJE42:KJF42"/>
    <mergeCell ref="KJG42:KJH42"/>
    <mergeCell ref="KJI42:KJJ42"/>
    <mergeCell ref="KJK42:KJL42"/>
    <mergeCell ref="KIS42:KIT42"/>
    <mergeCell ref="KIU42:KIV42"/>
    <mergeCell ref="KIW42:KIX42"/>
    <mergeCell ref="KIY42:KIZ42"/>
    <mergeCell ref="KJA42:KJB42"/>
    <mergeCell ref="KII42:KIJ42"/>
    <mergeCell ref="KIK42:KIL42"/>
    <mergeCell ref="KIM42:KIN42"/>
    <mergeCell ref="KIO42:KIP42"/>
    <mergeCell ref="KIQ42:KIR42"/>
    <mergeCell ref="KHY42:KHZ42"/>
    <mergeCell ref="KIA42:KIB42"/>
    <mergeCell ref="KIC42:KID42"/>
    <mergeCell ref="KIE42:KIF42"/>
    <mergeCell ref="KIG42:KIH42"/>
    <mergeCell ref="KKQ42:KKR42"/>
    <mergeCell ref="KKS42:KKT42"/>
    <mergeCell ref="KKU42:KKV42"/>
    <mergeCell ref="KKW42:KKX42"/>
    <mergeCell ref="KKY42:KKZ42"/>
    <mergeCell ref="KKG42:KKH42"/>
    <mergeCell ref="KKI42:KKJ42"/>
    <mergeCell ref="KKK42:KKL42"/>
    <mergeCell ref="KKM42:KKN42"/>
    <mergeCell ref="KKO42:KKP42"/>
    <mergeCell ref="KJW42:KJX42"/>
    <mergeCell ref="KJY42:KJZ42"/>
    <mergeCell ref="KKA42:KKB42"/>
    <mergeCell ref="KKC42:KKD42"/>
    <mergeCell ref="KKE42:KKF42"/>
    <mergeCell ref="KJM42:KJN42"/>
    <mergeCell ref="KJO42:KJP42"/>
    <mergeCell ref="KJQ42:KJR42"/>
    <mergeCell ref="KJS42:KJT42"/>
    <mergeCell ref="KJU42:KJV42"/>
    <mergeCell ref="KME42:KMF42"/>
    <mergeCell ref="KMG42:KMH42"/>
    <mergeCell ref="KMI42:KMJ42"/>
    <mergeCell ref="KMK42:KML42"/>
    <mergeCell ref="KMM42:KMN42"/>
    <mergeCell ref="KLU42:KLV42"/>
    <mergeCell ref="KLW42:KLX42"/>
    <mergeCell ref="KLY42:KLZ42"/>
    <mergeCell ref="KMA42:KMB42"/>
    <mergeCell ref="KMC42:KMD42"/>
    <mergeCell ref="KLK42:KLL42"/>
    <mergeCell ref="KLM42:KLN42"/>
    <mergeCell ref="KLO42:KLP42"/>
    <mergeCell ref="KLQ42:KLR42"/>
    <mergeCell ref="KLS42:KLT42"/>
    <mergeCell ref="KLA42:KLB42"/>
    <mergeCell ref="KLC42:KLD42"/>
    <mergeCell ref="KLE42:KLF42"/>
    <mergeCell ref="KLG42:KLH42"/>
    <mergeCell ref="KLI42:KLJ42"/>
    <mergeCell ref="KNS42:KNT42"/>
    <mergeCell ref="KNU42:KNV42"/>
    <mergeCell ref="KNW42:KNX42"/>
    <mergeCell ref="KNY42:KNZ42"/>
    <mergeCell ref="KOA42:KOB42"/>
    <mergeCell ref="KNI42:KNJ42"/>
    <mergeCell ref="KNK42:KNL42"/>
    <mergeCell ref="KNM42:KNN42"/>
    <mergeCell ref="KNO42:KNP42"/>
    <mergeCell ref="KNQ42:KNR42"/>
    <mergeCell ref="KMY42:KMZ42"/>
    <mergeCell ref="KNA42:KNB42"/>
    <mergeCell ref="KNC42:KND42"/>
    <mergeCell ref="KNE42:KNF42"/>
    <mergeCell ref="KNG42:KNH42"/>
    <mergeCell ref="KMO42:KMP42"/>
    <mergeCell ref="KMQ42:KMR42"/>
    <mergeCell ref="KMS42:KMT42"/>
    <mergeCell ref="KMU42:KMV42"/>
    <mergeCell ref="KMW42:KMX42"/>
    <mergeCell ref="KPG42:KPH42"/>
    <mergeCell ref="KPI42:KPJ42"/>
    <mergeCell ref="KPK42:KPL42"/>
    <mergeCell ref="KPM42:KPN42"/>
    <mergeCell ref="KPO42:KPP42"/>
    <mergeCell ref="KOW42:KOX42"/>
    <mergeCell ref="KOY42:KOZ42"/>
    <mergeCell ref="KPA42:KPB42"/>
    <mergeCell ref="KPC42:KPD42"/>
    <mergeCell ref="KPE42:KPF42"/>
    <mergeCell ref="KOM42:KON42"/>
    <mergeCell ref="KOO42:KOP42"/>
    <mergeCell ref="KOQ42:KOR42"/>
    <mergeCell ref="KOS42:KOT42"/>
    <mergeCell ref="KOU42:KOV42"/>
    <mergeCell ref="KOC42:KOD42"/>
    <mergeCell ref="KOE42:KOF42"/>
    <mergeCell ref="KOG42:KOH42"/>
    <mergeCell ref="KOI42:KOJ42"/>
    <mergeCell ref="KOK42:KOL42"/>
    <mergeCell ref="KQU42:KQV42"/>
    <mergeCell ref="KQW42:KQX42"/>
    <mergeCell ref="KQY42:KQZ42"/>
    <mergeCell ref="KRA42:KRB42"/>
    <mergeCell ref="KRC42:KRD42"/>
    <mergeCell ref="KQK42:KQL42"/>
    <mergeCell ref="KQM42:KQN42"/>
    <mergeCell ref="KQO42:KQP42"/>
    <mergeCell ref="KQQ42:KQR42"/>
    <mergeCell ref="KQS42:KQT42"/>
    <mergeCell ref="KQA42:KQB42"/>
    <mergeCell ref="KQC42:KQD42"/>
    <mergeCell ref="KQE42:KQF42"/>
    <mergeCell ref="KQG42:KQH42"/>
    <mergeCell ref="KQI42:KQJ42"/>
    <mergeCell ref="KPQ42:KPR42"/>
    <mergeCell ref="KPS42:KPT42"/>
    <mergeCell ref="KPU42:KPV42"/>
    <mergeCell ref="KPW42:KPX42"/>
    <mergeCell ref="KPY42:KPZ42"/>
    <mergeCell ref="KSI42:KSJ42"/>
    <mergeCell ref="KSK42:KSL42"/>
    <mergeCell ref="KSM42:KSN42"/>
    <mergeCell ref="KSO42:KSP42"/>
    <mergeCell ref="KSQ42:KSR42"/>
    <mergeCell ref="KRY42:KRZ42"/>
    <mergeCell ref="KSA42:KSB42"/>
    <mergeCell ref="KSC42:KSD42"/>
    <mergeCell ref="KSE42:KSF42"/>
    <mergeCell ref="KSG42:KSH42"/>
    <mergeCell ref="KRO42:KRP42"/>
    <mergeCell ref="KRQ42:KRR42"/>
    <mergeCell ref="KRS42:KRT42"/>
    <mergeCell ref="KRU42:KRV42"/>
    <mergeCell ref="KRW42:KRX42"/>
    <mergeCell ref="KRE42:KRF42"/>
    <mergeCell ref="KRG42:KRH42"/>
    <mergeCell ref="KRI42:KRJ42"/>
    <mergeCell ref="KRK42:KRL42"/>
    <mergeCell ref="KRM42:KRN42"/>
    <mergeCell ref="KTW42:KTX42"/>
    <mergeCell ref="KTY42:KTZ42"/>
    <mergeCell ref="KUA42:KUB42"/>
    <mergeCell ref="KUC42:KUD42"/>
    <mergeCell ref="KUE42:KUF42"/>
    <mergeCell ref="KTM42:KTN42"/>
    <mergeCell ref="KTO42:KTP42"/>
    <mergeCell ref="KTQ42:KTR42"/>
    <mergeCell ref="KTS42:KTT42"/>
    <mergeCell ref="KTU42:KTV42"/>
    <mergeCell ref="KTC42:KTD42"/>
    <mergeCell ref="KTE42:KTF42"/>
    <mergeCell ref="KTG42:KTH42"/>
    <mergeCell ref="KTI42:KTJ42"/>
    <mergeCell ref="KTK42:KTL42"/>
    <mergeCell ref="KSS42:KST42"/>
    <mergeCell ref="KSU42:KSV42"/>
    <mergeCell ref="KSW42:KSX42"/>
    <mergeCell ref="KSY42:KSZ42"/>
    <mergeCell ref="KTA42:KTB42"/>
    <mergeCell ref="KVK42:KVL42"/>
    <mergeCell ref="KVM42:KVN42"/>
    <mergeCell ref="KVO42:KVP42"/>
    <mergeCell ref="KVQ42:KVR42"/>
    <mergeCell ref="KVS42:KVT42"/>
    <mergeCell ref="KVA42:KVB42"/>
    <mergeCell ref="KVC42:KVD42"/>
    <mergeCell ref="KVE42:KVF42"/>
    <mergeCell ref="KVG42:KVH42"/>
    <mergeCell ref="KVI42:KVJ42"/>
    <mergeCell ref="KUQ42:KUR42"/>
    <mergeCell ref="KUS42:KUT42"/>
    <mergeCell ref="KUU42:KUV42"/>
    <mergeCell ref="KUW42:KUX42"/>
    <mergeCell ref="KUY42:KUZ42"/>
    <mergeCell ref="KUG42:KUH42"/>
    <mergeCell ref="KUI42:KUJ42"/>
    <mergeCell ref="KUK42:KUL42"/>
    <mergeCell ref="KUM42:KUN42"/>
    <mergeCell ref="KUO42:KUP42"/>
    <mergeCell ref="KWY42:KWZ42"/>
    <mergeCell ref="KXA42:KXB42"/>
    <mergeCell ref="KXC42:KXD42"/>
    <mergeCell ref="KXE42:KXF42"/>
    <mergeCell ref="KXG42:KXH42"/>
    <mergeCell ref="KWO42:KWP42"/>
    <mergeCell ref="KWQ42:KWR42"/>
    <mergeCell ref="KWS42:KWT42"/>
    <mergeCell ref="KWU42:KWV42"/>
    <mergeCell ref="KWW42:KWX42"/>
    <mergeCell ref="KWE42:KWF42"/>
    <mergeCell ref="KWG42:KWH42"/>
    <mergeCell ref="KWI42:KWJ42"/>
    <mergeCell ref="KWK42:KWL42"/>
    <mergeCell ref="KWM42:KWN42"/>
    <mergeCell ref="KVU42:KVV42"/>
    <mergeCell ref="KVW42:KVX42"/>
    <mergeCell ref="KVY42:KVZ42"/>
    <mergeCell ref="KWA42:KWB42"/>
    <mergeCell ref="KWC42:KWD42"/>
    <mergeCell ref="KYM42:KYN42"/>
    <mergeCell ref="KYO42:KYP42"/>
    <mergeCell ref="KYQ42:KYR42"/>
    <mergeCell ref="KYS42:KYT42"/>
    <mergeCell ref="KYU42:KYV42"/>
    <mergeCell ref="KYC42:KYD42"/>
    <mergeCell ref="KYE42:KYF42"/>
    <mergeCell ref="KYG42:KYH42"/>
    <mergeCell ref="KYI42:KYJ42"/>
    <mergeCell ref="KYK42:KYL42"/>
    <mergeCell ref="KXS42:KXT42"/>
    <mergeCell ref="KXU42:KXV42"/>
    <mergeCell ref="KXW42:KXX42"/>
    <mergeCell ref="KXY42:KXZ42"/>
    <mergeCell ref="KYA42:KYB42"/>
    <mergeCell ref="KXI42:KXJ42"/>
    <mergeCell ref="KXK42:KXL42"/>
    <mergeCell ref="KXM42:KXN42"/>
    <mergeCell ref="KXO42:KXP42"/>
    <mergeCell ref="KXQ42:KXR42"/>
    <mergeCell ref="LAA42:LAB42"/>
    <mergeCell ref="LAC42:LAD42"/>
    <mergeCell ref="LAE42:LAF42"/>
    <mergeCell ref="LAG42:LAH42"/>
    <mergeCell ref="LAI42:LAJ42"/>
    <mergeCell ref="KZQ42:KZR42"/>
    <mergeCell ref="KZS42:KZT42"/>
    <mergeCell ref="KZU42:KZV42"/>
    <mergeCell ref="KZW42:KZX42"/>
    <mergeCell ref="KZY42:KZZ42"/>
    <mergeCell ref="KZG42:KZH42"/>
    <mergeCell ref="KZI42:KZJ42"/>
    <mergeCell ref="KZK42:KZL42"/>
    <mergeCell ref="KZM42:KZN42"/>
    <mergeCell ref="KZO42:KZP42"/>
    <mergeCell ref="KYW42:KYX42"/>
    <mergeCell ref="KYY42:KYZ42"/>
    <mergeCell ref="KZA42:KZB42"/>
    <mergeCell ref="KZC42:KZD42"/>
    <mergeCell ref="KZE42:KZF42"/>
    <mergeCell ref="LBO42:LBP42"/>
    <mergeCell ref="LBQ42:LBR42"/>
    <mergeCell ref="LBS42:LBT42"/>
    <mergeCell ref="LBU42:LBV42"/>
    <mergeCell ref="LBW42:LBX42"/>
    <mergeCell ref="LBE42:LBF42"/>
    <mergeCell ref="LBG42:LBH42"/>
    <mergeCell ref="LBI42:LBJ42"/>
    <mergeCell ref="LBK42:LBL42"/>
    <mergeCell ref="LBM42:LBN42"/>
    <mergeCell ref="LAU42:LAV42"/>
    <mergeCell ref="LAW42:LAX42"/>
    <mergeCell ref="LAY42:LAZ42"/>
    <mergeCell ref="LBA42:LBB42"/>
    <mergeCell ref="LBC42:LBD42"/>
    <mergeCell ref="LAK42:LAL42"/>
    <mergeCell ref="LAM42:LAN42"/>
    <mergeCell ref="LAO42:LAP42"/>
    <mergeCell ref="LAQ42:LAR42"/>
    <mergeCell ref="LAS42:LAT42"/>
    <mergeCell ref="LDC42:LDD42"/>
    <mergeCell ref="LDE42:LDF42"/>
    <mergeCell ref="LDG42:LDH42"/>
    <mergeCell ref="LDI42:LDJ42"/>
    <mergeCell ref="LDK42:LDL42"/>
    <mergeCell ref="LCS42:LCT42"/>
    <mergeCell ref="LCU42:LCV42"/>
    <mergeCell ref="LCW42:LCX42"/>
    <mergeCell ref="LCY42:LCZ42"/>
    <mergeCell ref="LDA42:LDB42"/>
    <mergeCell ref="LCI42:LCJ42"/>
    <mergeCell ref="LCK42:LCL42"/>
    <mergeCell ref="LCM42:LCN42"/>
    <mergeCell ref="LCO42:LCP42"/>
    <mergeCell ref="LCQ42:LCR42"/>
    <mergeCell ref="LBY42:LBZ42"/>
    <mergeCell ref="LCA42:LCB42"/>
    <mergeCell ref="LCC42:LCD42"/>
    <mergeCell ref="LCE42:LCF42"/>
    <mergeCell ref="LCG42:LCH42"/>
    <mergeCell ref="LEQ42:LER42"/>
    <mergeCell ref="LES42:LET42"/>
    <mergeCell ref="LEU42:LEV42"/>
    <mergeCell ref="LEW42:LEX42"/>
    <mergeCell ref="LEY42:LEZ42"/>
    <mergeCell ref="LEG42:LEH42"/>
    <mergeCell ref="LEI42:LEJ42"/>
    <mergeCell ref="LEK42:LEL42"/>
    <mergeCell ref="LEM42:LEN42"/>
    <mergeCell ref="LEO42:LEP42"/>
    <mergeCell ref="LDW42:LDX42"/>
    <mergeCell ref="LDY42:LDZ42"/>
    <mergeCell ref="LEA42:LEB42"/>
    <mergeCell ref="LEC42:LED42"/>
    <mergeCell ref="LEE42:LEF42"/>
    <mergeCell ref="LDM42:LDN42"/>
    <mergeCell ref="LDO42:LDP42"/>
    <mergeCell ref="LDQ42:LDR42"/>
    <mergeCell ref="LDS42:LDT42"/>
    <mergeCell ref="LDU42:LDV42"/>
    <mergeCell ref="LGE42:LGF42"/>
    <mergeCell ref="LGG42:LGH42"/>
    <mergeCell ref="LGI42:LGJ42"/>
    <mergeCell ref="LGK42:LGL42"/>
    <mergeCell ref="LGM42:LGN42"/>
    <mergeCell ref="LFU42:LFV42"/>
    <mergeCell ref="LFW42:LFX42"/>
    <mergeCell ref="LFY42:LFZ42"/>
    <mergeCell ref="LGA42:LGB42"/>
    <mergeCell ref="LGC42:LGD42"/>
    <mergeCell ref="LFK42:LFL42"/>
    <mergeCell ref="LFM42:LFN42"/>
    <mergeCell ref="LFO42:LFP42"/>
    <mergeCell ref="LFQ42:LFR42"/>
    <mergeCell ref="LFS42:LFT42"/>
    <mergeCell ref="LFA42:LFB42"/>
    <mergeCell ref="LFC42:LFD42"/>
    <mergeCell ref="LFE42:LFF42"/>
    <mergeCell ref="LFG42:LFH42"/>
    <mergeCell ref="LFI42:LFJ42"/>
    <mergeCell ref="LHS42:LHT42"/>
    <mergeCell ref="LHU42:LHV42"/>
    <mergeCell ref="LHW42:LHX42"/>
    <mergeCell ref="LHY42:LHZ42"/>
    <mergeCell ref="LIA42:LIB42"/>
    <mergeCell ref="LHI42:LHJ42"/>
    <mergeCell ref="LHK42:LHL42"/>
    <mergeCell ref="LHM42:LHN42"/>
    <mergeCell ref="LHO42:LHP42"/>
    <mergeCell ref="LHQ42:LHR42"/>
    <mergeCell ref="LGY42:LGZ42"/>
    <mergeCell ref="LHA42:LHB42"/>
    <mergeCell ref="LHC42:LHD42"/>
    <mergeCell ref="LHE42:LHF42"/>
    <mergeCell ref="LHG42:LHH42"/>
    <mergeCell ref="LGO42:LGP42"/>
    <mergeCell ref="LGQ42:LGR42"/>
    <mergeCell ref="LGS42:LGT42"/>
    <mergeCell ref="LGU42:LGV42"/>
    <mergeCell ref="LGW42:LGX42"/>
    <mergeCell ref="LJG42:LJH42"/>
    <mergeCell ref="LJI42:LJJ42"/>
    <mergeCell ref="LJK42:LJL42"/>
    <mergeCell ref="LJM42:LJN42"/>
    <mergeCell ref="LJO42:LJP42"/>
    <mergeCell ref="LIW42:LIX42"/>
    <mergeCell ref="LIY42:LIZ42"/>
    <mergeCell ref="LJA42:LJB42"/>
    <mergeCell ref="LJC42:LJD42"/>
    <mergeCell ref="LJE42:LJF42"/>
    <mergeCell ref="LIM42:LIN42"/>
    <mergeCell ref="LIO42:LIP42"/>
    <mergeCell ref="LIQ42:LIR42"/>
    <mergeCell ref="LIS42:LIT42"/>
    <mergeCell ref="LIU42:LIV42"/>
    <mergeCell ref="LIC42:LID42"/>
    <mergeCell ref="LIE42:LIF42"/>
    <mergeCell ref="LIG42:LIH42"/>
    <mergeCell ref="LII42:LIJ42"/>
    <mergeCell ref="LIK42:LIL42"/>
    <mergeCell ref="LKU42:LKV42"/>
    <mergeCell ref="LKW42:LKX42"/>
    <mergeCell ref="LKY42:LKZ42"/>
    <mergeCell ref="LLA42:LLB42"/>
    <mergeCell ref="LLC42:LLD42"/>
    <mergeCell ref="LKK42:LKL42"/>
    <mergeCell ref="LKM42:LKN42"/>
    <mergeCell ref="LKO42:LKP42"/>
    <mergeCell ref="LKQ42:LKR42"/>
    <mergeCell ref="LKS42:LKT42"/>
    <mergeCell ref="LKA42:LKB42"/>
    <mergeCell ref="LKC42:LKD42"/>
    <mergeCell ref="LKE42:LKF42"/>
    <mergeCell ref="LKG42:LKH42"/>
    <mergeCell ref="LKI42:LKJ42"/>
    <mergeCell ref="LJQ42:LJR42"/>
    <mergeCell ref="LJS42:LJT42"/>
    <mergeCell ref="LJU42:LJV42"/>
    <mergeCell ref="LJW42:LJX42"/>
    <mergeCell ref="LJY42:LJZ42"/>
    <mergeCell ref="LMI42:LMJ42"/>
    <mergeCell ref="LMK42:LML42"/>
    <mergeCell ref="LMM42:LMN42"/>
    <mergeCell ref="LMO42:LMP42"/>
    <mergeCell ref="LMQ42:LMR42"/>
    <mergeCell ref="LLY42:LLZ42"/>
    <mergeCell ref="LMA42:LMB42"/>
    <mergeCell ref="LMC42:LMD42"/>
    <mergeCell ref="LME42:LMF42"/>
    <mergeCell ref="LMG42:LMH42"/>
    <mergeCell ref="LLO42:LLP42"/>
    <mergeCell ref="LLQ42:LLR42"/>
    <mergeCell ref="LLS42:LLT42"/>
    <mergeCell ref="LLU42:LLV42"/>
    <mergeCell ref="LLW42:LLX42"/>
    <mergeCell ref="LLE42:LLF42"/>
    <mergeCell ref="LLG42:LLH42"/>
    <mergeCell ref="LLI42:LLJ42"/>
    <mergeCell ref="LLK42:LLL42"/>
    <mergeCell ref="LLM42:LLN42"/>
    <mergeCell ref="LNW42:LNX42"/>
    <mergeCell ref="LNY42:LNZ42"/>
    <mergeCell ref="LOA42:LOB42"/>
    <mergeCell ref="LOC42:LOD42"/>
    <mergeCell ref="LOE42:LOF42"/>
    <mergeCell ref="LNM42:LNN42"/>
    <mergeCell ref="LNO42:LNP42"/>
    <mergeCell ref="LNQ42:LNR42"/>
    <mergeCell ref="LNS42:LNT42"/>
    <mergeCell ref="LNU42:LNV42"/>
    <mergeCell ref="LNC42:LND42"/>
    <mergeCell ref="LNE42:LNF42"/>
    <mergeCell ref="LNG42:LNH42"/>
    <mergeCell ref="LNI42:LNJ42"/>
    <mergeCell ref="LNK42:LNL42"/>
    <mergeCell ref="LMS42:LMT42"/>
    <mergeCell ref="LMU42:LMV42"/>
    <mergeCell ref="LMW42:LMX42"/>
    <mergeCell ref="LMY42:LMZ42"/>
    <mergeCell ref="LNA42:LNB42"/>
    <mergeCell ref="LPK42:LPL42"/>
    <mergeCell ref="LPM42:LPN42"/>
    <mergeCell ref="LPO42:LPP42"/>
    <mergeCell ref="LPQ42:LPR42"/>
    <mergeCell ref="LPS42:LPT42"/>
    <mergeCell ref="LPA42:LPB42"/>
    <mergeCell ref="LPC42:LPD42"/>
    <mergeCell ref="LPE42:LPF42"/>
    <mergeCell ref="LPG42:LPH42"/>
    <mergeCell ref="LPI42:LPJ42"/>
    <mergeCell ref="LOQ42:LOR42"/>
    <mergeCell ref="LOS42:LOT42"/>
    <mergeCell ref="LOU42:LOV42"/>
    <mergeCell ref="LOW42:LOX42"/>
    <mergeCell ref="LOY42:LOZ42"/>
    <mergeCell ref="LOG42:LOH42"/>
    <mergeCell ref="LOI42:LOJ42"/>
    <mergeCell ref="LOK42:LOL42"/>
    <mergeCell ref="LOM42:LON42"/>
    <mergeCell ref="LOO42:LOP42"/>
    <mergeCell ref="LQY42:LQZ42"/>
    <mergeCell ref="LRA42:LRB42"/>
    <mergeCell ref="LRC42:LRD42"/>
    <mergeCell ref="LRE42:LRF42"/>
    <mergeCell ref="LRG42:LRH42"/>
    <mergeCell ref="LQO42:LQP42"/>
    <mergeCell ref="LQQ42:LQR42"/>
    <mergeCell ref="LQS42:LQT42"/>
    <mergeCell ref="LQU42:LQV42"/>
    <mergeCell ref="LQW42:LQX42"/>
    <mergeCell ref="LQE42:LQF42"/>
    <mergeCell ref="LQG42:LQH42"/>
    <mergeCell ref="LQI42:LQJ42"/>
    <mergeCell ref="LQK42:LQL42"/>
    <mergeCell ref="LQM42:LQN42"/>
    <mergeCell ref="LPU42:LPV42"/>
    <mergeCell ref="LPW42:LPX42"/>
    <mergeCell ref="LPY42:LPZ42"/>
    <mergeCell ref="LQA42:LQB42"/>
    <mergeCell ref="LQC42:LQD42"/>
    <mergeCell ref="LSM42:LSN42"/>
    <mergeCell ref="LSO42:LSP42"/>
    <mergeCell ref="LSQ42:LSR42"/>
    <mergeCell ref="LSS42:LST42"/>
    <mergeCell ref="LSU42:LSV42"/>
    <mergeCell ref="LSC42:LSD42"/>
    <mergeCell ref="LSE42:LSF42"/>
    <mergeCell ref="LSG42:LSH42"/>
    <mergeCell ref="LSI42:LSJ42"/>
    <mergeCell ref="LSK42:LSL42"/>
    <mergeCell ref="LRS42:LRT42"/>
    <mergeCell ref="LRU42:LRV42"/>
    <mergeCell ref="LRW42:LRX42"/>
    <mergeCell ref="LRY42:LRZ42"/>
    <mergeCell ref="LSA42:LSB42"/>
    <mergeCell ref="LRI42:LRJ42"/>
    <mergeCell ref="LRK42:LRL42"/>
    <mergeCell ref="LRM42:LRN42"/>
    <mergeCell ref="LRO42:LRP42"/>
    <mergeCell ref="LRQ42:LRR42"/>
    <mergeCell ref="LUA42:LUB42"/>
    <mergeCell ref="LUC42:LUD42"/>
    <mergeCell ref="LUE42:LUF42"/>
    <mergeCell ref="LUG42:LUH42"/>
    <mergeCell ref="LUI42:LUJ42"/>
    <mergeCell ref="LTQ42:LTR42"/>
    <mergeCell ref="LTS42:LTT42"/>
    <mergeCell ref="LTU42:LTV42"/>
    <mergeCell ref="LTW42:LTX42"/>
    <mergeCell ref="LTY42:LTZ42"/>
    <mergeCell ref="LTG42:LTH42"/>
    <mergeCell ref="LTI42:LTJ42"/>
    <mergeCell ref="LTK42:LTL42"/>
    <mergeCell ref="LTM42:LTN42"/>
    <mergeCell ref="LTO42:LTP42"/>
    <mergeCell ref="LSW42:LSX42"/>
    <mergeCell ref="LSY42:LSZ42"/>
    <mergeCell ref="LTA42:LTB42"/>
    <mergeCell ref="LTC42:LTD42"/>
    <mergeCell ref="LTE42:LTF42"/>
    <mergeCell ref="LVO42:LVP42"/>
    <mergeCell ref="LVQ42:LVR42"/>
    <mergeCell ref="LVS42:LVT42"/>
    <mergeCell ref="LVU42:LVV42"/>
    <mergeCell ref="LVW42:LVX42"/>
    <mergeCell ref="LVE42:LVF42"/>
    <mergeCell ref="LVG42:LVH42"/>
    <mergeCell ref="LVI42:LVJ42"/>
    <mergeCell ref="LVK42:LVL42"/>
    <mergeCell ref="LVM42:LVN42"/>
    <mergeCell ref="LUU42:LUV42"/>
    <mergeCell ref="LUW42:LUX42"/>
    <mergeCell ref="LUY42:LUZ42"/>
    <mergeCell ref="LVA42:LVB42"/>
    <mergeCell ref="LVC42:LVD42"/>
    <mergeCell ref="LUK42:LUL42"/>
    <mergeCell ref="LUM42:LUN42"/>
    <mergeCell ref="LUO42:LUP42"/>
    <mergeCell ref="LUQ42:LUR42"/>
    <mergeCell ref="LUS42:LUT42"/>
    <mergeCell ref="LXC42:LXD42"/>
    <mergeCell ref="LXE42:LXF42"/>
    <mergeCell ref="LXG42:LXH42"/>
    <mergeCell ref="LXI42:LXJ42"/>
    <mergeCell ref="LXK42:LXL42"/>
    <mergeCell ref="LWS42:LWT42"/>
    <mergeCell ref="LWU42:LWV42"/>
    <mergeCell ref="LWW42:LWX42"/>
    <mergeCell ref="LWY42:LWZ42"/>
    <mergeCell ref="LXA42:LXB42"/>
    <mergeCell ref="LWI42:LWJ42"/>
    <mergeCell ref="LWK42:LWL42"/>
    <mergeCell ref="LWM42:LWN42"/>
    <mergeCell ref="LWO42:LWP42"/>
    <mergeCell ref="LWQ42:LWR42"/>
    <mergeCell ref="LVY42:LVZ42"/>
    <mergeCell ref="LWA42:LWB42"/>
    <mergeCell ref="LWC42:LWD42"/>
    <mergeCell ref="LWE42:LWF42"/>
    <mergeCell ref="LWG42:LWH42"/>
    <mergeCell ref="LYQ42:LYR42"/>
    <mergeCell ref="LYS42:LYT42"/>
    <mergeCell ref="LYU42:LYV42"/>
    <mergeCell ref="LYW42:LYX42"/>
    <mergeCell ref="LYY42:LYZ42"/>
    <mergeCell ref="LYG42:LYH42"/>
    <mergeCell ref="LYI42:LYJ42"/>
    <mergeCell ref="LYK42:LYL42"/>
    <mergeCell ref="LYM42:LYN42"/>
    <mergeCell ref="LYO42:LYP42"/>
    <mergeCell ref="LXW42:LXX42"/>
    <mergeCell ref="LXY42:LXZ42"/>
    <mergeCell ref="LYA42:LYB42"/>
    <mergeCell ref="LYC42:LYD42"/>
    <mergeCell ref="LYE42:LYF42"/>
    <mergeCell ref="LXM42:LXN42"/>
    <mergeCell ref="LXO42:LXP42"/>
    <mergeCell ref="LXQ42:LXR42"/>
    <mergeCell ref="LXS42:LXT42"/>
    <mergeCell ref="LXU42:LXV42"/>
    <mergeCell ref="MAE42:MAF42"/>
    <mergeCell ref="MAG42:MAH42"/>
    <mergeCell ref="MAI42:MAJ42"/>
    <mergeCell ref="MAK42:MAL42"/>
    <mergeCell ref="MAM42:MAN42"/>
    <mergeCell ref="LZU42:LZV42"/>
    <mergeCell ref="LZW42:LZX42"/>
    <mergeCell ref="LZY42:LZZ42"/>
    <mergeCell ref="MAA42:MAB42"/>
    <mergeCell ref="MAC42:MAD42"/>
    <mergeCell ref="LZK42:LZL42"/>
    <mergeCell ref="LZM42:LZN42"/>
    <mergeCell ref="LZO42:LZP42"/>
    <mergeCell ref="LZQ42:LZR42"/>
    <mergeCell ref="LZS42:LZT42"/>
    <mergeCell ref="LZA42:LZB42"/>
    <mergeCell ref="LZC42:LZD42"/>
    <mergeCell ref="LZE42:LZF42"/>
    <mergeCell ref="LZG42:LZH42"/>
    <mergeCell ref="LZI42:LZJ42"/>
    <mergeCell ref="MBS42:MBT42"/>
    <mergeCell ref="MBU42:MBV42"/>
    <mergeCell ref="MBW42:MBX42"/>
    <mergeCell ref="MBY42:MBZ42"/>
    <mergeCell ref="MCA42:MCB42"/>
    <mergeCell ref="MBI42:MBJ42"/>
    <mergeCell ref="MBK42:MBL42"/>
    <mergeCell ref="MBM42:MBN42"/>
    <mergeCell ref="MBO42:MBP42"/>
    <mergeCell ref="MBQ42:MBR42"/>
    <mergeCell ref="MAY42:MAZ42"/>
    <mergeCell ref="MBA42:MBB42"/>
    <mergeCell ref="MBC42:MBD42"/>
    <mergeCell ref="MBE42:MBF42"/>
    <mergeCell ref="MBG42:MBH42"/>
    <mergeCell ref="MAO42:MAP42"/>
    <mergeCell ref="MAQ42:MAR42"/>
    <mergeCell ref="MAS42:MAT42"/>
    <mergeCell ref="MAU42:MAV42"/>
    <mergeCell ref="MAW42:MAX42"/>
    <mergeCell ref="MDG42:MDH42"/>
    <mergeCell ref="MDI42:MDJ42"/>
    <mergeCell ref="MDK42:MDL42"/>
    <mergeCell ref="MDM42:MDN42"/>
    <mergeCell ref="MDO42:MDP42"/>
    <mergeCell ref="MCW42:MCX42"/>
    <mergeCell ref="MCY42:MCZ42"/>
    <mergeCell ref="MDA42:MDB42"/>
    <mergeCell ref="MDC42:MDD42"/>
    <mergeCell ref="MDE42:MDF42"/>
    <mergeCell ref="MCM42:MCN42"/>
    <mergeCell ref="MCO42:MCP42"/>
    <mergeCell ref="MCQ42:MCR42"/>
    <mergeCell ref="MCS42:MCT42"/>
    <mergeCell ref="MCU42:MCV42"/>
    <mergeCell ref="MCC42:MCD42"/>
    <mergeCell ref="MCE42:MCF42"/>
    <mergeCell ref="MCG42:MCH42"/>
    <mergeCell ref="MCI42:MCJ42"/>
    <mergeCell ref="MCK42:MCL42"/>
    <mergeCell ref="MEU42:MEV42"/>
    <mergeCell ref="MEW42:MEX42"/>
    <mergeCell ref="MEY42:MEZ42"/>
    <mergeCell ref="MFA42:MFB42"/>
    <mergeCell ref="MFC42:MFD42"/>
    <mergeCell ref="MEK42:MEL42"/>
    <mergeCell ref="MEM42:MEN42"/>
    <mergeCell ref="MEO42:MEP42"/>
    <mergeCell ref="MEQ42:MER42"/>
    <mergeCell ref="MES42:MET42"/>
    <mergeCell ref="MEA42:MEB42"/>
    <mergeCell ref="MEC42:MED42"/>
    <mergeCell ref="MEE42:MEF42"/>
    <mergeCell ref="MEG42:MEH42"/>
    <mergeCell ref="MEI42:MEJ42"/>
    <mergeCell ref="MDQ42:MDR42"/>
    <mergeCell ref="MDS42:MDT42"/>
    <mergeCell ref="MDU42:MDV42"/>
    <mergeCell ref="MDW42:MDX42"/>
    <mergeCell ref="MDY42:MDZ42"/>
    <mergeCell ref="MGI42:MGJ42"/>
    <mergeCell ref="MGK42:MGL42"/>
    <mergeCell ref="MGM42:MGN42"/>
    <mergeCell ref="MGO42:MGP42"/>
    <mergeCell ref="MGQ42:MGR42"/>
    <mergeCell ref="MFY42:MFZ42"/>
    <mergeCell ref="MGA42:MGB42"/>
    <mergeCell ref="MGC42:MGD42"/>
    <mergeCell ref="MGE42:MGF42"/>
    <mergeCell ref="MGG42:MGH42"/>
    <mergeCell ref="MFO42:MFP42"/>
    <mergeCell ref="MFQ42:MFR42"/>
    <mergeCell ref="MFS42:MFT42"/>
    <mergeCell ref="MFU42:MFV42"/>
    <mergeCell ref="MFW42:MFX42"/>
    <mergeCell ref="MFE42:MFF42"/>
    <mergeCell ref="MFG42:MFH42"/>
    <mergeCell ref="MFI42:MFJ42"/>
    <mergeCell ref="MFK42:MFL42"/>
    <mergeCell ref="MFM42:MFN42"/>
    <mergeCell ref="MHW42:MHX42"/>
    <mergeCell ref="MHY42:MHZ42"/>
    <mergeCell ref="MIA42:MIB42"/>
    <mergeCell ref="MIC42:MID42"/>
    <mergeCell ref="MIE42:MIF42"/>
    <mergeCell ref="MHM42:MHN42"/>
    <mergeCell ref="MHO42:MHP42"/>
    <mergeCell ref="MHQ42:MHR42"/>
    <mergeCell ref="MHS42:MHT42"/>
    <mergeCell ref="MHU42:MHV42"/>
    <mergeCell ref="MHC42:MHD42"/>
    <mergeCell ref="MHE42:MHF42"/>
    <mergeCell ref="MHG42:MHH42"/>
    <mergeCell ref="MHI42:MHJ42"/>
    <mergeCell ref="MHK42:MHL42"/>
    <mergeCell ref="MGS42:MGT42"/>
    <mergeCell ref="MGU42:MGV42"/>
    <mergeCell ref="MGW42:MGX42"/>
    <mergeCell ref="MGY42:MGZ42"/>
    <mergeCell ref="MHA42:MHB42"/>
    <mergeCell ref="MJK42:MJL42"/>
    <mergeCell ref="MJM42:MJN42"/>
    <mergeCell ref="MJO42:MJP42"/>
    <mergeCell ref="MJQ42:MJR42"/>
    <mergeCell ref="MJS42:MJT42"/>
    <mergeCell ref="MJA42:MJB42"/>
    <mergeCell ref="MJC42:MJD42"/>
    <mergeCell ref="MJE42:MJF42"/>
    <mergeCell ref="MJG42:MJH42"/>
    <mergeCell ref="MJI42:MJJ42"/>
    <mergeCell ref="MIQ42:MIR42"/>
    <mergeCell ref="MIS42:MIT42"/>
    <mergeCell ref="MIU42:MIV42"/>
    <mergeCell ref="MIW42:MIX42"/>
    <mergeCell ref="MIY42:MIZ42"/>
    <mergeCell ref="MIG42:MIH42"/>
    <mergeCell ref="MII42:MIJ42"/>
    <mergeCell ref="MIK42:MIL42"/>
    <mergeCell ref="MIM42:MIN42"/>
    <mergeCell ref="MIO42:MIP42"/>
    <mergeCell ref="MKY42:MKZ42"/>
    <mergeCell ref="MLA42:MLB42"/>
    <mergeCell ref="MLC42:MLD42"/>
    <mergeCell ref="MLE42:MLF42"/>
    <mergeCell ref="MLG42:MLH42"/>
    <mergeCell ref="MKO42:MKP42"/>
    <mergeCell ref="MKQ42:MKR42"/>
    <mergeCell ref="MKS42:MKT42"/>
    <mergeCell ref="MKU42:MKV42"/>
    <mergeCell ref="MKW42:MKX42"/>
    <mergeCell ref="MKE42:MKF42"/>
    <mergeCell ref="MKG42:MKH42"/>
    <mergeCell ref="MKI42:MKJ42"/>
    <mergeCell ref="MKK42:MKL42"/>
    <mergeCell ref="MKM42:MKN42"/>
    <mergeCell ref="MJU42:MJV42"/>
    <mergeCell ref="MJW42:MJX42"/>
    <mergeCell ref="MJY42:MJZ42"/>
    <mergeCell ref="MKA42:MKB42"/>
    <mergeCell ref="MKC42:MKD42"/>
    <mergeCell ref="MMM42:MMN42"/>
    <mergeCell ref="MMO42:MMP42"/>
    <mergeCell ref="MMQ42:MMR42"/>
    <mergeCell ref="MMS42:MMT42"/>
    <mergeCell ref="MMU42:MMV42"/>
    <mergeCell ref="MMC42:MMD42"/>
    <mergeCell ref="MME42:MMF42"/>
    <mergeCell ref="MMG42:MMH42"/>
    <mergeCell ref="MMI42:MMJ42"/>
    <mergeCell ref="MMK42:MML42"/>
    <mergeCell ref="MLS42:MLT42"/>
    <mergeCell ref="MLU42:MLV42"/>
    <mergeCell ref="MLW42:MLX42"/>
    <mergeCell ref="MLY42:MLZ42"/>
    <mergeCell ref="MMA42:MMB42"/>
    <mergeCell ref="MLI42:MLJ42"/>
    <mergeCell ref="MLK42:MLL42"/>
    <mergeCell ref="MLM42:MLN42"/>
    <mergeCell ref="MLO42:MLP42"/>
    <mergeCell ref="MLQ42:MLR42"/>
    <mergeCell ref="MOA42:MOB42"/>
    <mergeCell ref="MOC42:MOD42"/>
    <mergeCell ref="MOE42:MOF42"/>
    <mergeCell ref="MOG42:MOH42"/>
    <mergeCell ref="MOI42:MOJ42"/>
    <mergeCell ref="MNQ42:MNR42"/>
    <mergeCell ref="MNS42:MNT42"/>
    <mergeCell ref="MNU42:MNV42"/>
    <mergeCell ref="MNW42:MNX42"/>
    <mergeCell ref="MNY42:MNZ42"/>
    <mergeCell ref="MNG42:MNH42"/>
    <mergeCell ref="MNI42:MNJ42"/>
    <mergeCell ref="MNK42:MNL42"/>
    <mergeCell ref="MNM42:MNN42"/>
    <mergeCell ref="MNO42:MNP42"/>
    <mergeCell ref="MMW42:MMX42"/>
    <mergeCell ref="MMY42:MMZ42"/>
    <mergeCell ref="MNA42:MNB42"/>
    <mergeCell ref="MNC42:MND42"/>
    <mergeCell ref="MNE42:MNF42"/>
    <mergeCell ref="MPO42:MPP42"/>
    <mergeCell ref="MPQ42:MPR42"/>
    <mergeCell ref="MPS42:MPT42"/>
    <mergeCell ref="MPU42:MPV42"/>
    <mergeCell ref="MPW42:MPX42"/>
    <mergeCell ref="MPE42:MPF42"/>
    <mergeCell ref="MPG42:MPH42"/>
    <mergeCell ref="MPI42:MPJ42"/>
    <mergeCell ref="MPK42:MPL42"/>
    <mergeCell ref="MPM42:MPN42"/>
    <mergeCell ref="MOU42:MOV42"/>
    <mergeCell ref="MOW42:MOX42"/>
    <mergeCell ref="MOY42:MOZ42"/>
    <mergeCell ref="MPA42:MPB42"/>
    <mergeCell ref="MPC42:MPD42"/>
    <mergeCell ref="MOK42:MOL42"/>
    <mergeCell ref="MOM42:MON42"/>
    <mergeCell ref="MOO42:MOP42"/>
    <mergeCell ref="MOQ42:MOR42"/>
    <mergeCell ref="MOS42:MOT42"/>
    <mergeCell ref="MRC42:MRD42"/>
    <mergeCell ref="MRE42:MRF42"/>
    <mergeCell ref="MRG42:MRH42"/>
    <mergeCell ref="MRI42:MRJ42"/>
    <mergeCell ref="MRK42:MRL42"/>
    <mergeCell ref="MQS42:MQT42"/>
    <mergeCell ref="MQU42:MQV42"/>
    <mergeCell ref="MQW42:MQX42"/>
    <mergeCell ref="MQY42:MQZ42"/>
    <mergeCell ref="MRA42:MRB42"/>
    <mergeCell ref="MQI42:MQJ42"/>
    <mergeCell ref="MQK42:MQL42"/>
    <mergeCell ref="MQM42:MQN42"/>
    <mergeCell ref="MQO42:MQP42"/>
    <mergeCell ref="MQQ42:MQR42"/>
    <mergeCell ref="MPY42:MPZ42"/>
    <mergeCell ref="MQA42:MQB42"/>
    <mergeCell ref="MQC42:MQD42"/>
    <mergeCell ref="MQE42:MQF42"/>
    <mergeCell ref="MQG42:MQH42"/>
    <mergeCell ref="MSQ42:MSR42"/>
    <mergeCell ref="MSS42:MST42"/>
    <mergeCell ref="MSU42:MSV42"/>
    <mergeCell ref="MSW42:MSX42"/>
    <mergeCell ref="MSY42:MSZ42"/>
    <mergeCell ref="MSG42:MSH42"/>
    <mergeCell ref="MSI42:MSJ42"/>
    <mergeCell ref="MSK42:MSL42"/>
    <mergeCell ref="MSM42:MSN42"/>
    <mergeCell ref="MSO42:MSP42"/>
    <mergeCell ref="MRW42:MRX42"/>
    <mergeCell ref="MRY42:MRZ42"/>
    <mergeCell ref="MSA42:MSB42"/>
    <mergeCell ref="MSC42:MSD42"/>
    <mergeCell ref="MSE42:MSF42"/>
    <mergeCell ref="MRM42:MRN42"/>
    <mergeCell ref="MRO42:MRP42"/>
    <mergeCell ref="MRQ42:MRR42"/>
    <mergeCell ref="MRS42:MRT42"/>
    <mergeCell ref="MRU42:MRV42"/>
    <mergeCell ref="MUE42:MUF42"/>
    <mergeCell ref="MUG42:MUH42"/>
    <mergeCell ref="MUI42:MUJ42"/>
    <mergeCell ref="MUK42:MUL42"/>
    <mergeCell ref="MUM42:MUN42"/>
    <mergeCell ref="MTU42:MTV42"/>
    <mergeCell ref="MTW42:MTX42"/>
    <mergeCell ref="MTY42:MTZ42"/>
    <mergeCell ref="MUA42:MUB42"/>
    <mergeCell ref="MUC42:MUD42"/>
    <mergeCell ref="MTK42:MTL42"/>
    <mergeCell ref="MTM42:MTN42"/>
    <mergeCell ref="MTO42:MTP42"/>
    <mergeCell ref="MTQ42:MTR42"/>
    <mergeCell ref="MTS42:MTT42"/>
    <mergeCell ref="MTA42:MTB42"/>
    <mergeCell ref="MTC42:MTD42"/>
    <mergeCell ref="MTE42:MTF42"/>
    <mergeCell ref="MTG42:MTH42"/>
    <mergeCell ref="MTI42:MTJ42"/>
    <mergeCell ref="MVS42:MVT42"/>
    <mergeCell ref="MVU42:MVV42"/>
    <mergeCell ref="MVW42:MVX42"/>
    <mergeCell ref="MVY42:MVZ42"/>
    <mergeCell ref="MWA42:MWB42"/>
    <mergeCell ref="MVI42:MVJ42"/>
    <mergeCell ref="MVK42:MVL42"/>
    <mergeCell ref="MVM42:MVN42"/>
    <mergeCell ref="MVO42:MVP42"/>
    <mergeCell ref="MVQ42:MVR42"/>
    <mergeCell ref="MUY42:MUZ42"/>
    <mergeCell ref="MVA42:MVB42"/>
    <mergeCell ref="MVC42:MVD42"/>
    <mergeCell ref="MVE42:MVF42"/>
    <mergeCell ref="MVG42:MVH42"/>
    <mergeCell ref="MUO42:MUP42"/>
    <mergeCell ref="MUQ42:MUR42"/>
    <mergeCell ref="MUS42:MUT42"/>
    <mergeCell ref="MUU42:MUV42"/>
    <mergeCell ref="MUW42:MUX42"/>
    <mergeCell ref="MXG42:MXH42"/>
    <mergeCell ref="MXI42:MXJ42"/>
    <mergeCell ref="MXK42:MXL42"/>
    <mergeCell ref="MXM42:MXN42"/>
    <mergeCell ref="MXO42:MXP42"/>
    <mergeCell ref="MWW42:MWX42"/>
    <mergeCell ref="MWY42:MWZ42"/>
    <mergeCell ref="MXA42:MXB42"/>
    <mergeCell ref="MXC42:MXD42"/>
    <mergeCell ref="MXE42:MXF42"/>
    <mergeCell ref="MWM42:MWN42"/>
    <mergeCell ref="MWO42:MWP42"/>
    <mergeCell ref="MWQ42:MWR42"/>
    <mergeCell ref="MWS42:MWT42"/>
    <mergeCell ref="MWU42:MWV42"/>
    <mergeCell ref="MWC42:MWD42"/>
    <mergeCell ref="MWE42:MWF42"/>
    <mergeCell ref="MWG42:MWH42"/>
    <mergeCell ref="MWI42:MWJ42"/>
    <mergeCell ref="MWK42:MWL42"/>
    <mergeCell ref="MYU42:MYV42"/>
    <mergeCell ref="MYW42:MYX42"/>
    <mergeCell ref="MYY42:MYZ42"/>
    <mergeCell ref="MZA42:MZB42"/>
    <mergeCell ref="MZC42:MZD42"/>
    <mergeCell ref="MYK42:MYL42"/>
    <mergeCell ref="MYM42:MYN42"/>
    <mergeCell ref="MYO42:MYP42"/>
    <mergeCell ref="MYQ42:MYR42"/>
    <mergeCell ref="MYS42:MYT42"/>
    <mergeCell ref="MYA42:MYB42"/>
    <mergeCell ref="MYC42:MYD42"/>
    <mergeCell ref="MYE42:MYF42"/>
    <mergeCell ref="MYG42:MYH42"/>
    <mergeCell ref="MYI42:MYJ42"/>
    <mergeCell ref="MXQ42:MXR42"/>
    <mergeCell ref="MXS42:MXT42"/>
    <mergeCell ref="MXU42:MXV42"/>
    <mergeCell ref="MXW42:MXX42"/>
    <mergeCell ref="MXY42:MXZ42"/>
    <mergeCell ref="NAI42:NAJ42"/>
    <mergeCell ref="NAK42:NAL42"/>
    <mergeCell ref="NAM42:NAN42"/>
    <mergeCell ref="NAO42:NAP42"/>
    <mergeCell ref="NAQ42:NAR42"/>
    <mergeCell ref="MZY42:MZZ42"/>
    <mergeCell ref="NAA42:NAB42"/>
    <mergeCell ref="NAC42:NAD42"/>
    <mergeCell ref="NAE42:NAF42"/>
    <mergeCell ref="NAG42:NAH42"/>
    <mergeCell ref="MZO42:MZP42"/>
    <mergeCell ref="MZQ42:MZR42"/>
    <mergeCell ref="MZS42:MZT42"/>
    <mergeCell ref="MZU42:MZV42"/>
    <mergeCell ref="MZW42:MZX42"/>
    <mergeCell ref="MZE42:MZF42"/>
    <mergeCell ref="MZG42:MZH42"/>
    <mergeCell ref="MZI42:MZJ42"/>
    <mergeCell ref="MZK42:MZL42"/>
    <mergeCell ref="MZM42:MZN42"/>
    <mergeCell ref="NBW42:NBX42"/>
    <mergeCell ref="NBY42:NBZ42"/>
    <mergeCell ref="NCA42:NCB42"/>
    <mergeCell ref="NCC42:NCD42"/>
    <mergeCell ref="NCE42:NCF42"/>
    <mergeCell ref="NBM42:NBN42"/>
    <mergeCell ref="NBO42:NBP42"/>
    <mergeCell ref="NBQ42:NBR42"/>
    <mergeCell ref="NBS42:NBT42"/>
    <mergeCell ref="NBU42:NBV42"/>
    <mergeCell ref="NBC42:NBD42"/>
    <mergeCell ref="NBE42:NBF42"/>
    <mergeCell ref="NBG42:NBH42"/>
    <mergeCell ref="NBI42:NBJ42"/>
    <mergeCell ref="NBK42:NBL42"/>
    <mergeCell ref="NAS42:NAT42"/>
    <mergeCell ref="NAU42:NAV42"/>
    <mergeCell ref="NAW42:NAX42"/>
    <mergeCell ref="NAY42:NAZ42"/>
    <mergeCell ref="NBA42:NBB42"/>
    <mergeCell ref="NDK42:NDL42"/>
    <mergeCell ref="NDM42:NDN42"/>
    <mergeCell ref="NDO42:NDP42"/>
    <mergeCell ref="NDQ42:NDR42"/>
    <mergeCell ref="NDS42:NDT42"/>
    <mergeCell ref="NDA42:NDB42"/>
    <mergeCell ref="NDC42:NDD42"/>
    <mergeCell ref="NDE42:NDF42"/>
    <mergeCell ref="NDG42:NDH42"/>
    <mergeCell ref="NDI42:NDJ42"/>
    <mergeCell ref="NCQ42:NCR42"/>
    <mergeCell ref="NCS42:NCT42"/>
    <mergeCell ref="NCU42:NCV42"/>
    <mergeCell ref="NCW42:NCX42"/>
    <mergeCell ref="NCY42:NCZ42"/>
    <mergeCell ref="NCG42:NCH42"/>
    <mergeCell ref="NCI42:NCJ42"/>
    <mergeCell ref="NCK42:NCL42"/>
    <mergeCell ref="NCM42:NCN42"/>
    <mergeCell ref="NCO42:NCP42"/>
    <mergeCell ref="NEY42:NEZ42"/>
    <mergeCell ref="NFA42:NFB42"/>
    <mergeCell ref="NFC42:NFD42"/>
    <mergeCell ref="NFE42:NFF42"/>
    <mergeCell ref="NFG42:NFH42"/>
    <mergeCell ref="NEO42:NEP42"/>
    <mergeCell ref="NEQ42:NER42"/>
    <mergeCell ref="NES42:NET42"/>
    <mergeCell ref="NEU42:NEV42"/>
    <mergeCell ref="NEW42:NEX42"/>
    <mergeCell ref="NEE42:NEF42"/>
    <mergeCell ref="NEG42:NEH42"/>
    <mergeCell ref="NEI42:NEJ42"/>
    <mergeCell ref="NEK42:NEL42"/>
    <mergeCell ref="NEM42:NEN42"/>
    <mergeCell ref="NDU42:NDV42"/>
    <mergeCell ref="NDW42:NDX42"/>
    <mergeCell ref="NDY42:NDZ42"/>
    <mergeCell ref="NEA42:NEB42"/>
    <mergeCell ref="NEC42:NED42"/>
    <mergeCell ref="NGM42:NGN42"/>
    <mergeCell ref="NGO42:NGP42"/>
    <mergeCell ref="NGQ42:NGR42"/>
    <mergeCell ref="NGS42:NGT42"/>
    <mergeCell ref="NGU42:NGV42"/>
    <mergeCell ref="NGC42:NGD42"/>
    <mergeCell ref="NGE42:NGF42"/>
    <mergeCell ref="NGG42:NGH42"/>
    <mergeCell ref="NGI42:NGJ42"/>
    <mergeCell ref="NGK42:NGL42"/>
    <mergeCell ref="NFS42:NFT42"/>
    <mergeCell ref="NFU42:NFV42"/>
    <mergeCell ref="NFW42:NFX42"/>
    <mergeCell ref="NFY42:NFZ42"/>
    <mergeCell ref="NGA42:NGB42"/>
    <mergeCell ref="NFI42:NFJ42"/>
    <mergeCell ref="NFK42:NFL42"/>
    <mergeCell ref="NFM42:NFN42"/>
    <mergeCell ref="NFO42:NFP42"/>
    <mergeCell ref="NFQ42:NFR42"/>
    <mergeCell ref="NIA42:NIB42"/>
    <mergeCell ref="NIC42:NID42"/>
    <mergeCell ref="NIE42:NIF42"/>
    <mergeCell ref="NIG42:NIH42"/>
    <mergeCell ref="NII42:NIJ42"/>
    <mergeCell ref="NHQ42:NHR42"/>
    <mergeCell ref="NHS42:NHT42"/>
    <mergeCell ref="NHU42:NHV42"/>
    <mergeCell ref="NHW42:NHX42"/>
    <mergeCell ref="NHY42:NHZ42"/>
    <mergeCell ref="NHG42:NHH42"/>
    <mergeCell ref="NHI42:NHJ42"/>
    <mergeCell ref="NHK42:NHL42"/>
    <mergeCell ref="NHM42:NHN42"/>
    <mergeCell ref="NHO42:NHP42"/>
    <mergeCell ref="NGW42:NGX42"/>
    <mergeCell ref="NGY42:NGZ42"/>
    <mergeCell ref="NHA42:NHB42"/>
    <mergeCell ref="NHC42:NHD42"/>
    <mergeCell ref="NHE42:NHF42"/>
    <mergeCell ref="NJO42:NJP42"/>
    <mergeCell ref="NJQ42:NJR42"/>
    <mergeCell ref="NJS42:NJT42"/>
    <mergeCell ref="NJU42:NJV42"/>
    <mergeCell ref="NJW42:NJX42"/>
    <mergeCell ref="NJE42:NJF42"/>
    <mergeCell ref="NJG42:NJH42"/>
    <mergeCell ref="NJI42:NJJ42"/>
    <mergeCell ref="NJK42:NJL42"/>
    <mergeCell ref="NJM42:NJN42"/>
    <mergeCell ref="NIU42:NIV42"/>
    <mergeCell ref="NIW42:NIX42"/>
    <mergeCell ref="NIY42:NIZ42"/>
    <mergeCell ref="NJA42:NJB42"/>
    <mergeCell ref="NJC42:NJD42"/>
    <mergeCell ref="NIK42:NIL42"/>
    <mergeCell ref="NIM42:NIN42"/>
    <mergeCell ref="NIO42:NIP42"/>
    <mergeCell ref="NIQ42:NIR42"/>
    <mergeCell ref="NIS42:NIT42"/>
    <mergeCell ref="NLC42:NLD42"/>
    <mergeCell ref="NLE42:NLF42"/>
    <mergeCell ref="NLG42:NLH42"/>
    <mergeCell ref="NLI42:NLJ42"/>
    <mergeCell ref="NLK42:NLL42"/>
    <mergeCell ref="NKS42:NKT42"/>
    <mergeCell ref="NKU42:NKV42"/>
    <mergeCell ref="NKW42:NKX42"/>
    <mergeCell ref="NKY42:NKZ42"/>
    <mergeCell ref="NLA42:NLB42"/>
    <mergeCell ref="NKI42:NKJ42"/>
    <mergeCell ref="NKK42:NKL42"/>
    <mergeCell ref="NKM42:NKN42"/>
    <mergeCell ref="NKO42:NKP42"/>
    <mergeCell ref="NKQ42:NKR42"/>
    <mergeCell ref="NJY42:NJZ42"/>
    <mergeCell ref="NKA42:NKB42"/>
    <mergeCell ref="NKC42:NKD42"/>
    <mergeCell ref="NKE42:NKF42"/>
    <mergeCell ref="NKG42:NKH42"/>
    <mergeCell ref="NMQ42:NMR42"/>
    <mergeCell ref="NMS42:NMT42"/>
    <mergeCell ref="NMU42:NMV42"/>
    <mergeCell ref="NMW42:NMX42"/>
    <mergeCell ref="NMY42:NMZ42"/>
    <mergeCell ref="NMG42:NMH42"/>
    <mergeCell ref="NMI42:NMJ42"/>
    <mergeCell ref="NMK42:NML42"/>
    <mergeCell ref="NMM42:NMN42"/>
    <mergeCell ref="NMO42:NMP42"/>
    <mergeCell ref="NLW42:NLX42"/>
    <mergeCell ref="NLY42:NLZ42"/>
    <mergeCell ref="NMA42:NMB42"/>
    <mergeCell ref="NMC42:NMD42"/>
    <mergeCell ref="NME42:NMF42"/>
    <mergeCell ref="NLM42:NLN42"/>
    <mergeCell ref="NLO42:NLP42"/>
    <mergeCell ref="NLQ42:NLR42"/>
    <mergeCell ref="NLS42:NLT42"/>
    <mergeCell ref="NLU42:NLV42"/>
    <mergeCell ref="NOE42:NOF42"/>
    <mergeCell ref="NOG42:NOH42"/>
    <mergeCell ref="NOI42:NOJ42"/>
    <mergeCell ref="NOK42:NOL42"/>
    <mergeCell ref="NOM42:NON42"/>
    <mergeCell ref="NNU42:NNV42"/>
    <mergeCell ref="NNW42:NNX42"/>
    <mergeCell ref="NNY42:NNZ42"/>
    <mergeCell ref="NOA42:NOB42"/>
    <mergeCell ref="NOC42:NOD42"/>
    <mergeCell ref="NNK42:NNL42"/>
    <mergeCell ref="NNM42:NNN42"/>
    <mergeCell ref="NNO42:NNP42"/>
    <mergeCell ref="NNQ42:NNR42"/>
    <mergeCell ref="NNS42:NNT42"/>
    <mergeCell ref="NNA42:NNB42"/>
    <mergeCell ref="NNC42:NND42"/>
    <mergeCell ref="NNE42:NNF42"/>
    <mergeCell ref="NNG42:NNH42"/>
    <mergeCell ref="NNI42:NNJ42"/>
    <mergeCell ref="NPS42:NPT42"/>
    <mergeCell ref="NPU42:NPV42"/>
    <mergeCell ref="NPW42:NPX42"/>
    <mergeCell ref="NPY42:NPZ42"/>
    <mergeCell ref="NQA42:NQB42"/>
    <mergeCell ref="NPI42:NPJ42"/>
    <mergeCell ref="NPK42:NPL42"/>
    <mergeCell ref="NPM42:NPN42"/>
    <mergeCell ref="NPO42:NPP42"/>
    <mergeCell ref="NPQ42:NPR42"/>
    <mergeCell ref="NOY42:NOZ42"/>
    <mergeCell ref="NPA42:NPB42"/>
    <mergeCell ref="NPC42:NPD42"/>
    <mergeCell ref="NPE42:NPF42"/>
    <mergeCell ref="NPG42:NPH42"/>
    <mergeCell ref="NOO42:NOP42"/>
    <mergeCell ref="NOQ42:NOR42"/>
    <mergeCell ref="NOS42:NOT42"/>
    <mergeCell ref="NOU42:NOV42"/>
    <mergeCell ref="NOW42:NOX42"/>
    <mergeCell ref="NRG42:NRH42"/>
    <mergeCell ref="NRI42:NRJ42"/>
    <mergeCell ref="NRK42:NRL42"/>
    <mergeCell ref="NRM42:NRN42"/>
    <mergeCell ref="NRO42:NRP42"/>
    <mergeCell ref="NQW42:NQX42"/>
    <mergeCell ref="NQY42:NQZ42"/>
    <mergeCell ref="NRA42:NRB42"/>
    <mergeCell ref="NRC42:NRD42"/>
    <mergeCell ref="NRE42:NRF42"/>
    <mergeCell ref="NQM42:NQN42"/>
    <mergeCell ref="NQO42:NQP42"/>
    <mergeCell ref="NQQ42:NQR42"/>
    <mergeCell ref="NQS42:NQT42"/>
    <mergeCell ref="NQU42:NQV42"/>
    <mergeCell ref="NQC42:NQD42"/>
    <mergeCell ref="NQE42:NQF42"/>
    <mergeCell ref="NQG42:NQH42"/>
    <mergeCell ref="NQI42:NQJ42"/>
    <mergeCell ref="NQK42:NQL42"/>
    <mergeCell ref="NSU42:NSV42"/>
    <mergeCell ref="NSW42:NSX42"/>
    <mergeCell ref="NSY42:NSZ42"/>
    <mergeCell ref="NTA42:NTB42"/>
    <mergeCell ref="NTC42:NTD42"/>
    <mergeCell ref="NSK42:NSL42"/>
    <mergeCell ref="NSM42:NSN42"/>
    <mergeCell ref="NSO42:NSP42"/>
    <mergeCell ref="NSQ42:NSR42"/>
    <mergeCell ref="NSS42:NST42"/>
    <mergeCell ref="NSA42:NSB42"/>
    <mergeCell ref="NSC42:NSD42"/>
    <mergeCell ref="NSE42:NSF42"/>
    <mergeCell ref="NSG42:NSH42"/>
    <mergeCell ref="NSI42:NSJ42"/>
    <mergeCell ref="NRQ42:NRR42"/>
    <mergeCell ref="NRS42:NRT42"/>
    <mergeCell ref="NRU42:NRV42"/>
    <mergeCell ref="NRW42:NRX42"/>
    <mergeCell ref="NRY42:NRZ42"/>
    <mergeCell ref="NUI42:NUJ42"/>
    <mergeCell ref="NUK42:NUL42"/>
    <mergeCell ref="NUM42:NUN42"/>
    <mergeCell ref="NUO42:NUP42"/>
    <mergeCell ref="NUQ42:NUR42"/>
    <mergeCell ref="NTY42:NTZ42"/>
    <mergeCell ref="NUA42:NUB42"/>
    <mergeCell ref="NUC42:NUD42"/>
    <mergeCell ref="NUE42:NUF42"/>
    <mergeCell ref="NUG42:NUH42"/>
    <mergeCell ref="NTO42:NTP42"/>
    <mergeCell ref="NTQ42:NTR42"/>
    <mergeCell ref="NTS42:NTT42"/>
    <mergeCell ref="NTU42:NTV42"/>
    <mergeCell ref="NTW42:NTX42"/>
    <mergeCell ref="NTE42:NTF42"/>
    <mergeCell ref="NTG42:NTH42"/>
    <mergeCell ref="NTI42:NTJ42"/>
    <mergeCell ref="NTK42:NTL42"/>
    <mergeCell ref="NTM42:NTN42"/>
    <mergeCell ref="NVW42:NVX42"/>
    <mergeCell ref="NVY42:NVZ42"/>
    <mergeCell ref="NWA42:NWB42"/>
    <mergeCell ref="NWC42:NWD42"/>
    <mergeCell ref="NWE42:NWF42"/>
    <mergeCell ref="NVM42:NVN42"/>
    <mergeCell ref="NVO42:NVP42"/>
    <mergeCell ref="NVQ42:NVR42"/>
    <mergeCell ref="NVS42:NVT42"/>
    <mergeCell ref="NVU42:NVV42"/>
    <mergeCell ref="NVC42:NVD42"/>
    <mergeCell ref="NVE42:NVF42"/>
    <mergeCell ref="NVG42:NVH42"/>
    <mergeCell ref="NVI42:NVJ42"/>
    <mergeCell ref="NVK42:NVL42"/>
    <mergeCell ref="NUS42:NUT42"/>
    <mergeCell ref="NUU42:NUV42"/>
    <mergeCell ref="NUW42:NUX42"/>
    <mergeCell ref="NUY42:NUZ42"/>
    <mergeCell ref="NVA42:NVB42"/>
    <mergeCell ref="NXK42:NXL42"/>
    <mergeCell ref="NXM42:NXN42"/>
    <mergeCell ref="NXO42:NXP42"/>
    <mergeCell ref="NXQ42:NXR42"/>
    <mergeCell ref="NXS42:NXT42"/>
    <mergeCell ref="NXA42:NXB42"/>
    <mergeCell ref="NXC42:NXD42"/>
    <mergeCell ref="NXE42:NXF42"/>
    <mergeCell ref="NXG42:NXH42"/>
    <mergeCell ref="NXI42:NXJ42"/>
    <mergeCell ref="NWQ42:NWR42"/>
    <mergeCell ref="NWS42:NWT42"/>
    <mergeCell ref="NWU42:NWV42"/>
    <mergeCell ref="NWW42:NWX42"/>
    <mergeCell ref="NWY42:NWZ42"/>
    <mergeCell ref="NWG42:NWH42"/>
    <mergeCell ref="NWI42:NWJ42"/>
    <mergeCell ref="NWK42:NWL42"/>
    <mergeCell ref="NWM42:NWN42"/>
    <mergeCell ref="NWO42:NWP42"/>
    <mergeCell ref="NYY42:NYZ42"/>
    <mergeCell ref="NZA42:NZB42"/>
    <mergeCell ref="NZC42:NZD42"/>
    <mergeCell ref="NZE42:NZF42"/>
    <mergeCell ref="NZG42:NZH42"/>
    <mergeCell ref="NYO42:NYP42"/>
    <mergeCell ref="NYQ42:NYR42"/>
    <mergeCell ref="NYS42:NYT42"/>
    <mergeCell ref="NYU42:NYV42"/>
    <mergeCell ref="NYW42:NYX42"/>
    <mergeCell ref="NYE42:NYF42"/>
    <mergeCell ref="NYG42:NYH42"/>
    <mergeCell ref="NYI42:NYJ42"/>
    <mergeCell ref="NYK42:NYL42"/>
    <mergeCell ref="NYM42:NYN42"/>
    <mergeCell ref="NXU42:NXV42"/>
    <mergeCell ref="NXW42:NXX42"/>
    <mergeCell ref="NXY42:NXZ42"/>
    <mergeCell ref="NYA42:NYB42"/>
    <mergeCell ref="NYC42:NYD42"/>
    <mergeCell ref="OAM42:OAN42"/>
    <mergeCell ref="OAO42:OAP42"/>
    <mergeCell ref="OAQ42:OAR42"/>
    <mergeCell ref="OAS42:OAT42"/>
    <mergeCell ref="OAU42:OAV42"/>
    <mergeCell ref="OAC42:OAD42"/>
    <mergeCell ref="OAE42:OAF42"/>
    <mergeCell ref="OAG42:OAH42"/>
    <mergeCell ref="OAI42:OAJ42"/>
    <mergeCell ref="OAK42:OAL42"/>
    <mergeCell ref="NZS42:NZT42"/>
    <mergeCell ref="NZU42:NZV42"/>
    <mergeCell ref="NZW42:NZX42"/>
    <mergeCell ref="NZY42:NZZ42"/>
    <mergeCell ref="OAA42:OAB42"/>
    <mergeCell ref="NZI42:NZJ42"/>
    <mergeCell ref="NZK42:NZL42"/>
    <mergeCell ref="NZM42:NZN42"/>
    <mergeCell ref="NZO42:NZP42"/>
    <mergeCell ref="NZQ42:NZR42"/>
    <mergeCell ref="OCA42:OCB42"/>
    <mergeCell ref="OCC42:OCD42"/>
    <mergeCell ref="OCE42:OCF42"/>
    <mergeCell ref="OCG42:OCH42"/>
    <mergeCell ref="OCI42:OCJ42"/>
    <mergeCell ref="OBQ42:OBR42"/>
    <mergeCell ref="OBS42:OBT42"/>
    <mergeCell ref="OBU42:OBV42"/>
    <mergeCell ref="OBW42:OBX42"/>
    <mergeCell ref="OBY42:OBZ42"/>
    <mergeCell ref="OBG42:OBH42"/>
    <mergeCell ref="OBI42:OBJ42"/>
    <mergeCell ref="OBK42:OBL42"/>
    <mergeCell ref="OBM42:OBN42"/>
    <mergeCell ref="OBO42:OBP42"/>
    <mergeCell ref="OAW42:OAX42"/>
    <mergeCell ref="OAY42:OAZ42"/>
    <mergeCell ref="OBA42:OBB42"/>
    <mergeCell ref="OBC42:OBD42"/>
    <mergeCell ref="OBE42:OBF42"/>
    <mergeCell ref="ODO42:ODP42"/>
    <mergeCell ref="ODQ42:ODR42"/>
    <mergeCell ref="ODS42:ODT42"/>
    <mergeCell ref="ODU42:ODV42"/>
    <mergeCell ref="ODW42:ODX42"/>
    <mergeCell ref="ODE42:ODF42"/>
    <mergeCell ref="ODG42:ODH42"/>
    <mergeCell ref="ODI42:ODJ42"/>
    <mergeCell ref="ODK42:ODL42"/>
    <mergeCell ref="ODM42:ODN42"/>
    <mergeCell ref="OCU42:OCV42"/>
    <mergeCell ref="OCW42:OCX42"/>
    <mergeCell ref="OCY42:OCZ42"/>
    <mergeCell ref="ODA42:ODB42"/>
    <mergeCell ref="ODC42:ODD42"/>
    <mergeCell ref="OCK42:OCL42"/>
    <mergeCell ref="OCM42:OCN42"/>
    <mergeCell ref="OCO42:OCP42"/>
    <mergeCell ref="OCQ42:OCR42"/>
    <mergeCell ref="OCS42:OCT42"/>
    <mergeCell ref="OFC42:OFD42"/>
    <mergeCell ref="OFE42:OFF42"/>
    <mergeCell ref="OFG42:OFH42"/>
    <mergeCell ref="OFI42:OFJ42"/>
    <mergeCell ref="OFK42:OFL42"/>
    <mergeCell ref="OES42:OET42"/>
    <mergeCell ref="OEU42:OEV42"/>
    <mergeCell ref="OEW42:OEX42"/>
    <mergeCell ref="OEY42:OEZ42"/>
    <mergeCell ref="OFA42:OFB42"/>
    <mergeCell ref="OEI42:OEJ42"/>
    <mergeCell ref="OEK42:OEL42"/>
    <mergeCell ref="OEM42:OEN42"/>
    <mergeCell ref="OEO42:OEP42"/>
    <mergeCell ref="OEQ42:OER42"/>
    <mergeCell ref="ODY42:ODZ42"/>
    <mergeCell ref="OEA42:OEB42"/>
    <mergeCell ref="OEC42:OED42"/>
    <mergeCell ref="OEE42:OEF42"/>
    <mergeCell ref="OEG42:OEH42"/>
    <mergeCell ref="OGQ42:OGR42"/>
    <mergeCell ref="OGS42:OGT42"/>
    <mergeCell ref="OGU42:OGV42"/>
    <mergeCell ref="OGW42:OGX42"/>
    <mergeCell ref="OGY42:OGZ42"/>
    <mergeCell ref="OGG42:OGH42"/>
    <mergeCell ref="OGI42:OGJ42"/>
    <mergeCell ref="OGK42:OGL42"/>
    <mergeCell ref="OGM42:OGN42"/>
    <mergeCell ref="OGO42:OGP42"/>
    <mergeCell ref="OFW42:OFX42"/>
    <mergeCell ref="OFY42:OFZ42"/>
    <mergeCell ref="OGA42:OGB42"/>
    <mergeCell ref="OGC42:OGD42"/>
    <mergeCell ref="OGE42:OGF42"/>
    <mergeCell ref="OFM42:OFN42"/>
    <mergeCell ref="OFO42:OFP42"/>
    <mergeCell ref="OFQ42:OFR42"/>
    <mergeCell ref="OFS42:OFT42"/>
    <mergeCell ref="OFU42:OFV42"/>
    <mergeCell ref="OIE42:OIF42"/>
    <mergeCell ref="OIG42:OIH42"/>
    <mergeCell ref="OII42:OIJ42"/>
    <mergeCell ref="OIK42:OIL42"/>
    <mergeCell ref="OIM42:OIN42"/>
    <mergeCell ref="OHU42:OHV42"/>
    <mergeCell ref="OHW42:OHX42"/>
    <mergeCell ref="OHY42:OHZ42"/>
    <mergeCell ref="OIA42:OIB42"/>
    <mergeCell ref="OIC42:OID42"/>
    <mergeCell ref="OHK42:OHL42"/>
    <mergeCell ref="OHM42:OHN42"/>
    <mergeCell ref="OHO42:OHP42"/>
    <mergeCell ref="OHQ42:OHR42"/>
    <mergeCell ref="OHS42:OHT42"/>
    <mergeCell ref="OHA42:OHB42"/>
    <mergeCell ref="OHC42:OHD42"/>
    <mergeCell ref="OHE42:OHF42"/>
    <mergeCell ref="OHG42:OHH42"/>
    <mergeCell ref="OHI42:OHJ42"/>
    <mergeCell ref="OJS42:OJT42"/>
    <mergeCell ref="OJU42:OJV42"/>
    <mergeCell ref="OJW42:OJX42"/>
    <mergeCell ref="OJY42:OJZ42"/>
    <mergeCell ref="OKA42:OKB42"/>
    <mergeCell ref="OJI42:OJJ42"/>
    <mergeCell ref="OJK42:OJL42"/>
    <mergeCell ref="OJM42:OJN42"/>
    <mergeCell ref="OJO42:OJP42"/>
    <mergeCell ref="OJQ42:OJR42"/>
    <mergeCell ref="OIY42:OIZ42"/>
    <mergeCell ref="OJA42:OJB42"/>
    <mergeCell ref="OJC42:OJD42"/>
    <mergeCell ref="OJE42:OJF42"/>
    <mergeCell ref="OJG42:OJH42"/>
    <mergeCell ref="OIO42:OIP42"/>
    <mergeCell ref="OIQ42:OIR42"/>
    <mergeCell ref="OIS42:OIT42"/>
    <mergeCell ref="OIU42:OIV42"/>
    <mergeCell ref="OIW42:OIX42"/>
    <mergeCell ref="OLG42:OLH42"/>
    <mergeCell ref="OLI42:OLJ42"/>
    <mergeCell ref="OLK42:OLL42"/>
    <mergeCell ref="OLM42:OLN42"/>
    <mergeCell ref="OLO42:OLP42"/>
    <mergeCell ref="OKW42:OKX42"/>
    <mergeCell ref="OKY42:OKZ42"/>
    <mergeCell ref="OLA42:OLB42"/>
    <mergeCell ref="OLC42:OLD42"/>
    <mergeCell ref="OLE42:OLF42"/>
    <mergeCell ref="OKM42:OKN42"/>
    <mergeCell ref="OKO42:OKP42"/>
    <mergeCell ref="OKQ42:OKR42"/>
    <mergeCell ref="OKS42:OKT42"/>
    <mergeCell ref="OKU42:OKV42"/>
    <mergeCell ref="OKC42:OKD42"/>
    <mergeCell ref="OKE42:OKF42"/>
    <mergeCell ref="OKG42:OKH42"/>
    <mergeCell ref="OKI42:OKJ42"/>
    <mergeCell ref="OKK42:OKL42"/>
    <mergeCell ref="OMU42:OMV42"/>
    <mergeCell ref="OMW42:OMX42"/>
    <mergeCell ref="OMY42:OMZ42"/>
    <mergeCell ref="ONA42:ONB42"/>
    <mergeCell ref="ONC42:OND42"/>
    <mergeCell ref="OMK42:OML42"/>
    <mergeCell ref="OMM42:OMN42"/>
    <mergeCell ref="OMO42:OMP42"/>
    <mergeCell ref="OMQ42:OMR42"/>
    <mergeCell ref="OMS42:OMT42"/>
    <mergeCell ref="OMA42:OMB42"/>
    <mergeCell ref="OMC42:OMD42"/>
    <mergeCell ref="OME42:OMF42"/>
    <mergeCell ref="OMG42:OMH42"/>
    <mergeCell ref="OMI42:OMJ42"/>
    <mergeCell ref="OLQ42:OLR42"/>
    <mergeCell ref="OLS42:OLT42"/>
    <mergeCell ref="OLU42:OLV42"/>
    <mergeCell ref="OLW42:OLX42"/>
    <mergeCell ref="OLY42:OLZ42"/>
    <mergeCell ref="OOI42:OOJ42"/>
    <mergeCell ref="OOK42:OOL42"/>
    <mergeCell ref="OOM42:OON42"/>
    <mergeCell ref="OOO42:OOP42"/>
    <mergeCell ref="OOQ42:OOR42"/>
    <mergeCell ref="ONY42:ONZ42"/>
    <mergeCell ref="OOA42:OOB42"/>
    <mergeCell ref="OOC42:OOD42"/>
    <mergeCell ref="OOE42:OOF42"/>
    <mergeCell ref="OOG42:OOH42"/>
    <mergeCell ref="ONO42:ONP42"/>
    <mergeCell ref="ONQ42:ONR42"/>
    <mergeCell ref="ONS42:ONT42"/>
    <mergeCell ref="ONU42:ONV42"/>
    <mergeCell ref="ONW42:ONX42"/>
    <mergeCell ref="ONE42:ONF42"/>
    <mergeCell ref="ONG42:ONH42"/>
    <mergeCell ref="ONI42:ONJ42"/>
    <mergeCell ref="ONK42:ONL42"/>
    <mergeCell ref="ONM42:ONN42"/>
    <mergeCell ref="OPW42:OPX42"/>
    <mergeCell ref="OPY42:OPZ42"/>
    <mergeCell ref="OQA42:OQB42"/>
    <mergeCell ref="OQC42:OQD42"/>
    <mergeCell ref="OQE42:OQF42"/>
    <mergeCell ref="OPM42:OPN42"/>
    <mergeCell ref="OPO42:OPP42"/>
    <mergeCell ref="OPQ42:OPR42"/>
    <mergeCell ref="OPS42:OPT42"/>
    <mergeCell ref="OPU42:OPV42"/>
    <mergeCell ref="OPC42:OPD42"/>
    <mergeCell ref="OPE42:OPF42"/>
    <mergeCell ref="OPG42:OPH42"/>
    <mergeCell ref="OPI42:OPJ42"/>
    <mergeCell ref="OPK42:OPL42"/>
    <mergeCell ref="OOS42:OOT42"/>
    <mergeCell ref="OOU42:OOV42"/>
    <mergeCell ref="OOW42:OOX42"/>
    <mergeCell ref="OOY42:OOZ42"/>
    <mergeCell ref="OPA42:OPB42"/>
    <mergeCell ref="ORK42:ORL42"/>
    <mergeCell ref="ORM42:ORN42"/>
    <mergeCell ref="ORO42:ORP42"/>
    <mergeCell ref="ORQ42:ORR42"/>
    <mergeCell ref="ORS42:ORT42"/>
    <mergeCell ref="ORA42:ORB42"/>
    <mergeCell ref="ORC42:ORD42"/>
    <mergeCell ref="ORE42:ORF42"/>
    <mergeCell ref="ORG42:ORH42"/>
    <mergeCell ref="ORI42:ORJ42"/>
    <mergeCell ref="OQQ42:OQR42"/>
    <mergeCell ref="OQS42:OQT42"/>
    <mergeCell ref="OQU42:OQV42"/>
    <mergeCell ref="OQW42:OQX42"/>
    <mergeCell ref="OQY42:OQZ42"/>
    <mergeCell ref="OQG42:OQH42"/>
    <mergeCell ref="OQI42:OQJ42"/>
    <mergeCell ref="OQK42:OQL42"/>
    <mergeCell ref="OQM42:OQN42"/>
    <mergeCell ref="OQO42:OQP42"/>
    <mergeCell ref="OSY42:OSZ42"/>
    <mergeCell ref="OTA42:OTB42"/>
    <mergeCell ref="OTC42:OTD42"/>
    <mergeCell ref="OTE42:OTF42"/>
    <mergeCell ref="OTG42:OTH42"/>
    <mergeCell ref="OSO42:OSP42"/>
    <mergeCell ref="OSQ42:OSR42"/>
    <mergeCell ref="OSS42:OST42"/>
    <mergeCell ref="OSU42:OSV42"/>
    <mergeCell ref="OSW42:OSX42"/>
    <mergeCell ref="OSE42:OSF42"/>
    <mergeCell ref="OSG42:OSH42"/>
    <mergeCell ref="OSI42:OSJ42"/>
    <mergeCell ref="OSK42:OSL42"/>
    <mergeCell ref="OSM42:OSN42"/>
    <mergeCell ref="ORU42:ORV42"/>
    <mergeCell ref="ORW42:ORX42"/>
    <mergeCell ref="ORY42:ORZ42"/>
    <mergeCell ref="OSA42:OSB42"/>
    <mergeCell ref="OSC42:OSD42"/>
    <mergeCell ref="OUM42:OUN42"/>
    <mergeCell ref="OUO42:OUP42"/>
    <mergeCell ref="OUQ42:OUR42"/>
    <mergeCell ref="OUS42:OUT42"/>
    <mergeCell ref="OUU42:OUV42"/>
    <mergeCell ref="OUC42:OUD42"/>
    <mergeCell ref="OUE42:OUF42"/>
    <mergeCell ref="OUG42:OUH42"/>
    <mergeCell ref="OUI42:OUJ42"/>
    <mergeCell ref="OUK42:OUL42"/>
    <mergeCell ref="OTS42:OTT42"/>
    <mergeCell ref="OTU42:OTV42"/>
    <mergeCell ref="OTW42:OTX42"/>
    <mergeCell ref="OTY42:OTZ42"/>
    <mergeCell ref="OUA42:OUB42"/>
    <mergeCell ref="OTI42:OTJ42"/>
    <mergeCell ref="OTK42:OTL42"/>
    <mergeCell ref="OTM42:OTN42"/>
    <mergeCell ref="OTO42:OTP42"/>
    <mergeCell ref="OTQ42:OTR42"/>
    <mergeCell ref="OWA42:OWB42"/>
    <mergeCell ref="OWC42:OWD42"/>
    <mergeCell ref="OWE42:OWF42"/>
    <mergeCell ref="OWG42:OWH42"/>
    <mergeCell ref="OWI42:OWJ42"/>
    <mergeCell ref="OVQ42:OVR42"/>
    <mergeCell ref="OVS42:OVT42"/>
    <mergeCell ref="OVU42:OVV42"/>
    <mergeCell ref="OVW42:OVX42"/>
    <mergeCell ref="OVY42:OVZ42"/>
    <mergeCell ref="OVG42:OVH42"/>
    <mergeCell ref="OVI42:OVJ42"/>
    <mergeCell ref="OVK42:OVL42"/>
    <mergeCell ref="OVM42:OVN42"/>
    <mergeCell ref="OVO42:OVP42"/>
    <mergeCell ref="OUW42:OUX42"/>
    <mergeCell ref="OUY42:OUZ42"/>
    <mergeCell ref="OVA42:OVB42"/>
    <mergeCell ref="OVC42:OVD42"/>
    <mergeCell ref="OVE42:OVF42"/>
    <mergeCell ref="OXO42:OXP42"/>
    <mergeCell ref="OXQ42:OXR42"/>
    <mergeCell ref="OXS42:OXT42"/>
    <mergeCell ref="OXU42:OXV42"/>
    <mergeCell ref="OXW42:OXX42"/>
    <mergeCell ref="OXE42:OXF42"/>
    <mergeCell ref="OXG42:OXH42"/>
    <mergeCell ref="OXI42:OXJ42"/>
    <mergeCell ref="OXK42:OXL42"/>
    <mergeCell ref="OXM42:OXN42"/>
    <mergeCell ref="OWU42:OWV42"/>
    <mergeCell ref="OWW42:OWX42"/>
    <mergeCell ref="OWY42:OWZ42"/>
    <mergeCell ref="OXA42:OXB42"/>
    <mergeCell ref="OXC42:OXD42"/>
    <mergeCell ref="OWK42:OWL42"/>
    <mergeCell ref="OWM42:OWN42"/>
    <mergeCell ref="OWO42:OWP42"/>
    <mergeCell ref="OWQ42:OWR42"/>
    <mergeCell ref="OWS42:OWT42"/>
    <mergeCell ref="OZC42:OZD42"/>
    <mergeCell ref="OZE42:OZF42"/>
    <mergeCell ref="OZG42:OZH42"/>
    <mergeCell ref="OZI42:OZJ42"/>
    <mergeCell ref="OZK42:OZL42"/>
    <mergeCell ref="OYS42:OYT42"/>
    <mergeCell ref="OYU42:OYV42"/>
    <mergeCell ref="OYW42:OYX42"/>
    <mergeCell ref="OYY42:OYZ42"/>
    <mergeCell ref="OZA42:OZB42"/>
    <mergeCell ref="OYI42:OYJ42"/>
    <mergeCell ref="OYK42:OYL42"/>
    <mergeCell ref="OYM42:OYN42"/>
    <mergeCell ref="OYO42:OYP42"/>
    <mergeCell ref="OYQ42:OYR42"/>
    <mergeCell ref="OXY42:OXZ42"/>
    <mergeCell ref="OYA42:OYB42"/>
    <mergeCell ref="OYC42:OYD42"/>
    <mergeCell ref="OYE42:OYF42"/>
    <mergeCell ref="OYG42:OYH42"/>
    <mergeCell ref="PAQ42:PAR42"/>
    <mergeCell ref="PAS42:PAT42"/>
    <mergeCell ref="PAU42:PAV42"/>
    <mergeCell ref="PAW42:PAX42"/>
    <mergeCell ref="PAY42:PAZ42"/>
    <mergeCell ref="PAG42:PAH42"/>
    <mergeCell ref="PAI42:PAJ42"/>
    <mergeCell ref="PAK42:PAL42"/>
    <mergeCell ref="PAM42:PAN42"/>
    <mergeCell ref="PAO42:PAP42"/>
    <mergeCell ref="OZW42:OZX42"/>
    <mergeCell ref="OZY42:OZZ42"/>
    <mergeCell ref="PAA42:PAB42"/>
    <mergeCell ref="PAC42:PAD42"/>
    <mergeCell ref="PAE42:PAF42"/>
    <mergeCell ref="OZM42:OZN42"/>
    <mergeCell ref="OZO42:OZP42"/>
    <mergeCell ref="OZQ42:OZR42"/>
    <mergeCell ref="OZS42:OZT42"/>
    <mergeCell ref="OZU42:OZV42"/>
    <mergeCell ref="PCE42:PCF42"/>
    <mergeCell ref="PCG42:PCH42"/>
    <mergeCell ref="PCI42:PCJ42"/>
    <mergeCell ref="PCK42:PCL42"/>
    <mergeCell ref="PCM42:PCN42"/>
    <mergeCell ref="PBU42:PBV42"/>
    <mergeCell ref="PBW42:PBX42"/>
    <mergeCell ref="PBY42:PBZ42"/>
    <mergeCell ref="PCA42:PCB42"/>
    <mergeCell ref="PCC42:PCD42"/>
    <mergeCell ref="PBK42:PBL42"/>
    <mergeCell ref="PBM42:PBN42"/>
    <mergeCell ref="PBO42:PBP42"/>
    <mergeCell ref="PBQ42:PBR42"/>
    <mergeCell ref="PBS42:PBT42"/>
    <mergeCell ref="PBA42:PBB42"/>
    <mergeCell ref="PBC42:PBD42"/>
    <mergeCell ref="PBE42:PBF42"/>
    <mergeCell ref="PBG42:PBH42"/>
    <mergeCell ref="PBI42:PBJ42"/>
    <mergeCell ref="PDS42:PDT42"/>
    <mergeCell ref="PDU42:PDV42"/>
    <mergeCell ref="PDW42:PDX42"/>
    <mergeCell ref="PDY42:PDZ42"/>
    <mergeCell ref="PEA42:PEB42"/>
    <mergeCell ref="PDI42:PDJ42"/>
    <mergeCell ref="PDK42:PDL42"/>
    <mergeCell ref="PDM42:PDN42"/>
    <mergeCell ref="PDO42:PDP42"/>
    <mergeCell ref="PDQ42:PDR42"/>
    <mergeCell ref="PCY42:PCZ42"/>
    <mergeCell ref="PDA42:PDB42"/>
    <mergeCell ref="PDC42:PDD42"/>
    <mergeCell ref="PDE42:PDF42"/>
    <mergeCell ref="PDG42:PDH42"/>
    <mergeCell ref="PCO42:PCP42"/>
    <mergeCell ref="PCQ42:PCR42"/>
    <mergeCell ref="PCS42:PCT42"/>
    <mergeCell ref="PCU42:PCV42"/>
    <mergeCell ref="PCW42:PCX42"/>
    <mergeCell ref="PFG42:PFH42"/>
    <mergeCell ref="PFI42:PFJ42"/>
    <mergeCell ref="PFK42:PFL42"/>
    <mergeCell ref="PFM42:PFN42"/>
    <mergeCell ref="PFO42:PFP42"/>
    <mergeCell ref="PEW42:PEX42"/>
    <mergeCell ref="PEY42:PEZ42"/>
    <mergeCell ref="PFA42:PFB42"/>
    <mergeCell ref="PFC42:PFD42"/>
    <mergeCell ref="PFE42:PFF42"/>
    <mergeCell ref="PEM42:PEN42"/>
    <mergeCell ref="PEO42:PEP42"/>
    <mergeCell ref="PEQ42:PER42"/>
    <mergeCell ref="PES42:PET42"/>
    <mergeCell ref="PEU42:PEV42"/>
    <mergeCell ref="PEC42:PED42"/>
    <mergeCell ref="PEE42:PEF42"/>
    <mergeCell ref="PEG42:PEH42"/>
    <mergeCell ref="PEI42:PEJ42"/>
    <mergeCell ref="PEK42:PEL42"/>
    <mergeCell ref="PGU42:PGV42"/>
    <mergeCell ref="PGW42:PGX42"/>
    <mergeCell ref="PGY42:PGZ42"/>
    <mergeCell ref="PHA42:PHB42"/>
    <mergeCell ref="PHC42:PHD42"/>
    <mergeCell ref="PGK42:PGL42"/>
    <mergeCell ref="PGM42:PGN42"/>
    <mergeCell ref="PGO42:PGP42"/>
    <mergeCell ref="PGQ42:PGR42"/>
    <mergeCell ref="PGS42:PGT42"/>
    <mergeCell ref="PGA42:PGB42"/>
    <mergeCell ref="PGC42:PGD42"/>
    <mergeCell ref="PGE42:PGF42"/>
    <mergeCell ref="PGG42:PGH42"/>
    <mergeCell ref="PGI42:PGJ42"/>
    <mergeCell ref="PFQ42:PFR42"/>
    <mergeCell ref="PFS42:PFT42"/>
    <mergeCell ref="PFU42:PFV42"/>
    <mergeCell ref="PFW42:PFX42"/>
    <mergeCell ref="PFY42:PFZ42"/>
    <mergeCell ref="PII42:PIJ42"/>
    <mergeCell ref="PIK42:PIL42"/>
    <mergeCell ref="PIM42:PIN42"/>
    <mergeCell ref="PIO42:PIP42"/>
    <mergeCell ref="PIQ42:PIR42"/>
    <mergeCell ref="PHY42:PHZ42"/>
    <mergeCell ref="PIA42:PIB42"/>
    <mergeCell ref="PIC42:PID42"/>
    <mergeCell ref="PIE42:PIF42"/>
    <mergeCell ref="PIG42:PIH42"/>
    <mergeCell ref="PHO42:PHP42"/>
    <mergeCell ref="PHQ42:PHR42"/>
    <mergeCell ref="PHS42:PHT42"/>
    <mergeCell ref="PHU42:PHV42"/>
    <mergeCell ref="PHW42:PHX42"/>
    <mergeCell ref="PHE42:PHF42"/>
    <mergeCell ref="PHG42:PHH42"/>
    <mergeCell ref="PHI42:PHJ42"/>
    <mergeCell ref="PHK42:PHL42"/>
    <mergeCell ref="PHM42:PHN42"/>
    <mergeCell ref="PJW42:PJX42"/>
    <mergeCell ref="PJY42:PJZ42"/>
    <mergeCell ref="PKA42:PKB42"/>
    <mergeCell ref="PKC42:PKD42"/>
    <mergeCell ref="PKE42:PKF42"/>
    <mergeCell ref="PJM42:PJN42"/>
    <mergeCell ref="PJO42:PJP42"/>
    <mergeCell ref="PJQ42:PJR42"/>
    <mergeCell ref="PJS42:PJT42"/>
    <mergeCell ref="PJU42:PJV42"/>
    <mergeCell ref="PJC42:PJD42"/>
    <mergeCell ref="PJE42:PJF42"/>
    <mergeCell ref="PJG42:PJH42"/>
    <mergeCell ref="PJI42:PJJ42"/>
    <mergeCell ref="PJK42:PJL42"/>
    <mergeCell ref="PIS42:PIT42"/>
    <mergeCell ref="PIU42:PIV42"/>
    <mergeCell ref="PIW42:PIX42"/>
    <mergeCell ref="PIY42:PIZ42"/>
    <mergeCell ref="PJA42:PJB42"/>
    <mergeCell ref="PLK42:PLL42"/>
    <mergeCell ref="PLM42:PLN42"/>
    <mergeCell ref="PLO42:PLP42"/>
    <mergeCell ref="PLQ42:PLR42"/>
    <mergeCell ref="PLS42:PLT42"/>
    <mergeCell ref="PLA42:PLB42"/>
    <mergeCell ref="PLC42:PLD42"/>
    <mergeCell ref="PLE42:PLF42"/>
    <mergeCell ref="PLG42:PLH42"/>
    <mergeCell ref="PLI42:PLJ42"/>
    <mergeCell ref="PKQ42:PKR42"/>
    <mergeCell ref="PKS42:PKT42"/>
    <mergeCell ref="PKU42:PKV42"/>
    <mergeCell ref="PKW42:PKX42"/>
    <mergeCell ref="PKY42:PKZ42"/>
    <mergeCell ref="PKG42:PKH42"/>
    <mergeCell ref="PKI42:PKJ42"/>
    <mergeCell ref="PKK42:PKL42"/>
    <mergeCell ref="PKM42:PKN42"/>
    <mergeCell ref="PKO42:PKP42"/>
    <mergeCell ref="PMY42:PMZ42"/>
    <mergeCell ref="PNA42:PNB42"/>
    <mergeCell ref="PNC42:PND42"/>
    <mergeCell ref="PNE42:PNF42"/>
    <mergeCell ref="PNG42:PNH42"/>
    <mergeCell ref="PMO42:PMP42"/>
    <mergeCell ref="PMQ42:PMR42"/>
    <mergeCell ref="PMS42:PMT42"/>
    <mergeCell ref="PMU42:PMV42"/>
    <mergeCell ref="PMW42:PMX42"/>
    <mergeCell ref="PME42:PMF42"/>
    <mergeCell ref="PMG42:PMH42"/>
    <mergeCell ref="PMI42:PMJ42"/>
    <mergeCell ref="PMK42:PML42"/>
    <mergeCell ref="PMM42:PMN42"/>
    <mergeCell ref="PLU42:PLV42"/>
    <mergeCell ref="PLW42:PLX42"/>
    <mergeCell ref="PLY42:PLZ42"/>
    <mergeCell ref="PMA42:PMB42"/>
    <mergeCell ref="PMC42:PMD42"/>
    <mergeCell ref="POM42:PON42"/>
    <mergeCell ref="POO42:POP42"/>
    <mergeCell ref="POQ42:POR42"/>
    <mergeCell ref="POS42:POT42"/>
    <mergeCell ref="POU42:POV42"/>
    <mergeCell ref="POC42:POD42"/>
    <mergeCell ref="POE42:POF42"/>
    <mergeCell ref="POG42:POH42"/>
    <mergeCell ref="POI42:POJ42"/>
    <mergeCell ref="POK42:POL42"/>
    <mergeCell ref="PNS42:PNT42"/>
    <mergeCell ref="PNU42:PNV42"/>
    <mergeCell ref="PNW42:PNX42"/>
    <mergeCell ref="PNY42:PNZ42"/>
    <mergeCell ref="POA42:POB42"/>
    <mergeCell ref="PNI42:PNJ42"/>
    <mergeCell ref="PNK42:PNL42"/>
    <mergeCell ref="PNM42:PNN42"/>
    <mergeCell ref="PNO42:PNP42"/>
    <mergeCell ref="PNQ42:PNR42"/>
    <mergeCell ref="PQA42:PQB42"/>
    <mergeCell ref="PQC42:PQD42"/>
    <mergeCell ref="PQE42:PQF42"/>
    <mergeCell ref="PQG42:PQH42"/>
    <mergeCell ref="PQI42:PQJ42"/>
    <mergeCell ref="PPQ42:PPR42"/>
    <mergeCell ref="PPS42:PPT42"/>
    <mergeCell ref="PPU42:PPV42"/>
    <mergeCell ref="PPW42:PPX42"/>
    <mergeCell ref="PPY42:PPZ42"/>
    <mergeCell ref="PPG42:PPH42"/>
    <mergeCell ref="PPI42:PPJ42"/>
    <mergeCell ref="PPK42:PPL42"/>
    <mergeCell ref="PPM42:PPN42"/>
    <mergeCell ref="PPO42:PPP42"/>
    <mergeCell ref="POW42:POX42"/>
    <mergeCell ref="POY42:POZ42"/>
    <mergeCell ref="PPA42:PPB42"/>
    <mergeCell ref="PPC42:PPD42"/>
    <mergeCell ref="PPE42:PPF42"/>
    <mergeCell ref="PRO42:PRP42"/>
    <mergeCell ref="PRQ42:PRR42"/>
    <mergeCell ref="PRS42:PRT42"/>
    <mergeCell ref="PRU42:PRV42"/>
    <mergeCell ref="PRW42:PRX42"/>
    <mergeCell ref="PRE42:PRF42"/>
    <mergeCell ref="PRG42:PRH42"/>
    <mergeCell ref="PRI42:PRJ42"/>
    <mergeCell ref="PRK42:PRL42"/>
    <mergeCell ref="PRM42:PRN42"/>
    <mergeCell ref="PQU42:PQV42"/>
    <mergeCell ref="PQW42:PQX42"/>
    <mergeCell ref="PQY42:PQZ42"/>
    <mergeCell ref="PRA42:PRB42"/>
    <mergeCell ref="PRC42:PRD42"/>
    <mergeCell ref="PQK42:PQL42"/>
    <mergeCell ref="PQM42:PQN42"/>
    <mergeCell ref="PQO42:PQP42"/>
    <mergeCell ref="PQQ42:PQR42"/>
    <mergeCell ref="PQS42:PQT42"/>
    <mergeCell ref="PTC42:PTD42"/>
    <mergeCell ref="PTE42:PTF42"/>
    <mergeCell ref="PTG42:PTH42"/>
    <mergeCell ref="PTI42:PTJ42"/>
    <mergeCell ref="PTK42:PTL42"/>
    <mergeCell ref="PSS42:PST42"/>
    <mergeCell ref="PSU42:PSV42"/>
    <mergeCell ref="PSW42:PSX42"/>
    <mergeCell ref="PSY42:PSZ42"/>
    <mergeCell ref="PTA42:PTB42"/>
    <mergeCell ref="PSI42:PSJ42"/>
    <mergeCell ref="PSK42:PSL42"/>
    <mergeCell ref="PSM42:PSN42"/>
    <mergeCell ref="PSO42:PSP42"/>
    <mergeCell ref="PSQ42:PSR42"/>
    <mergeCell ref="PRY42:PRZ42"/>
    <mergeCell ref="PSA42:PSB42"/>
    <mergeCell ref="PSC42:PSD42"/>
    <mergeCell ref="PSE42:PSF42"/>
    <mergeCell ref="PSG42:PSH42"/>
    <mergeCell ref="PUQ42:PUR42"/>
    <mergeCell ref="PUS42:PUT42"/>
    <mergeCell ref="PUU42:PUV42"/>
    <mergeCell ref="PUW42:PUX42"/>
    <mergeCell ref="PUY42:PUZ42"/>
    <mergeCell ref="PUG42:PUH42"/>
    <mergeCell ref="PUI42:PUJ42"/>
    <mergeCell ref="PUK42:PUL42"/>
    <mergeCell ref="PUM42:PUN42"/>
    <mergeCell ref="PUO42:PUP42"/>
    <mergeCell ref="PTW42:PTX42"/>
    <mergeCell ref="PTY42:PTZ42"/>
    <mergeCell ref="PUA42:PUB42"/>
    <mergeCell ref="PUC42:PUD42"/>
    <mergeCell ref="PUE42:PUF42"/>
    <mergeCell ref="PTM42:PTN42"/>
    <mergeCell ref="PTO42:PTP42"/>
    <mergeCell ref="PTQ42:PTR42"/>
    <mergeCell ref="PTS42:PTT42"/>
    <mergeCell ref="PTU42:PTV42"/>
    <mergeCell ref="PWE42:PWF42"/>
    <mergeCell ref="PWG42:PWH42"/>
    <mergeCell ref="PWI42:PWJ42"/>
    <mergeCell ref="PWK42:PWL42"/>
    <mergeCell ref="PWM42:PWN42"/>
    <mergeCell ref="PVU42:PVV42"/>
    <mergeCell ref="PVW42:PVX42"/>
    <mergeCell ref="PVY42:PVZ42"/>
    <mergeCell ref="PWA42:PWB42"/>
    <mergeCell ref="PWC42:PWD42"/>
    <mergeCell ref="PVK42:PVL42"/>
    <mergeCell ref="PVM42:PVN42"/>
    <mergeCell ref="PVO42:PVP42"/>
    <mergeCell ref="PVQ42:PVR42"/>
    <mergeCell ref="PVS42:PVT42"/>
    <mergeCell ref="PVA42:PVB42"/>
    <mergeCell ref="PVC42:PVD42"/>
    <mergeCell ref="PVE42:PVF42"/>
    <mergeCell ref="PVG42:PVH42"/>
    <mergeCell ref="PVI42:PVJ42"/>
    <mergeCell ref="PXS42:PXT42"/>
    <mergeCell ref="PXU42:PXV42"/>
    <mergeCell ref="PXW42:PXX42"/>
    <mergeCell ref="PXY42:PXZ42"/>
    <mergeCell ref="PYA42:PYB42"/>
    <mergeCell ref="PXI42:PXJ42"/>
    <mergeCell ref="PXK42:PXL42"/>
    <mergeCell ref="PXM42:PXN42"/>
    <mergeCell ref="PXO42:PXP42"/>
    <mergeCell ref="PXQ42:PXR42"/>
    <mergeCell ref="PWY42:PWZ42"/>
    <mergeCell ref="PXA42:PXB42"/>
    <mergeCell ref="PXC42:PXD42"/>
    <mergeCell ref="PXE42:PXF42"/>
    <mergeCell ref="PXG42:PXH42"/>
    <mergeCell ref="PWO42:PWP42"/>
    <mergeCell ref="PWQ42:PWR42"/>
    <mergeCell ref="PWS42:PWT42"/>
    <mergeCell ref="PWU42:PWV42"/>
    <mergeCell ref="PWW42:PWX42"/>
    <mergeCell ref="PZG42:PZH42"/>
    <mergeCell ref="PZI42:PZJ42"/>
    <mergeCell ref="PZK42:PZL42"/>
    <mergeCell ref="PZM42:PZN42"/>
    <mergeCell ref="PZO42:PZP42"/>
    <mergeCell ref="PYW42:PYX42"/>
    <mergeCell ref="PYY42:PYZ42"/>
    <mergeCell ref="PZA42:PZB42"/>
    <mergeCell ref="PZC42:PZD42"/>
    <mergeCell ref="PZE42:PZF42"/>
    <mergeCell ref="PYM42:PYN42"/>
    <mergeCell ref="PYO42:PYP42"/>
    <mergeCell ref="PYQ42:PYR42"/>
    <mergeCell ref="PYS42:PYT42"/>
    <mergeCell ref="PYU42:PYV42"/>
    <mergeCell ref="PYC42:PYD42"/>
    <mergeCell ref="PYE42:PYF42"/>
    <mergeCell ref="PYG42:PYH42"/>
    <mergeCell ref="PYI42:PYJ42"/>
    <mergeCell ref="PYK42:PYL42"/>
    <mergeCell ref="QAU42:QAV42"/>
    <mergeCell ref="QAW42:QAX42"/>
    <mergeCell ref="QAY42:QAZ42"/>
    <mergeCell ref="QBA42:QBB42"/>
    <mergeCell ref="QBC42:QBD42"/>
    <mergeCell ref="QAK42:QAL42"/>
    <mergeCell ref="QAM42:QAN42"/>
    <mergeCell ref="QAO42:QAP42"/>
    <mergeCell ref="QAQ42:QAR42"/>
    <mergeCell ref="QAS42:QAT42"/>
    <mergeCell ref="QAA42:QAB42"/>
    <mergeCell ref="QAC42:QAD42"/>
    <mergeCell ref="QAE42:QAF42"/>
    <mergeCell ref="QAG42:QAH42"/>
    <mergeCell ref="QAI42:QAJ42"/>
    <mergeCell ref="PZQ42:PZR42"/>
    <mergeCell ref="PZS42:PZT42"/>
    <mergeCell ref="PZU42:PZV42"/>
    <mergeCell ref="PZW42:PZX42"/>
    <mergeCell ref="PZY42:PZZ42"/>
    <mergeCell ref="QCI42:QCJ42"/>
    <mergeCell ref="QCK42:QCL42"/>
    <mergeCell ref="QCM42:QCN42"/>
    <mergeCell ref="QCO42:QCP42"/>
    <mergeCell ref="QCQ42:QCR42"/>
    <mergeCell ref="QBY42:QBZ42"/>
    <mergeCell ref="QCA42:QCB42"/>
    <mergeCell ref="QCC42:QCD42"/>
    <mergeCell ref="QCE42:QCF42"/>
    <mergeCell ref="QCG42:QCH42"/>
    <mergeCell ref="QBO42:QBP42"/>
    <mergeCell ref="QBQ42:QBR42"/>
    <mergeCell ref="QBS42:QBT42"/>
    <mergeCell ref="QBU42:QBV42"/>
    <mergeCell ref="QBW42:QBX42"/>
    <mergeCell ref="QBE42:QBF42"/>
    <mergeCell ref="QBG42:QBH42"/>
    <mergeCell ref="QBI42:QBJ42"/>
    <mergeCell ref="QBK42:QBL42"/>
    <mergeCell ref="QBM42:QBN42"/>
    <mergeCell ref="QDW42:QDX42"/>
    <mergeCell ref="QDY42:QDZ42"/>
    <mergeCell ref="QEA42:QEB42"/>
    <mergeCell ref="QEC42:QED42"/>
    <mergeCell ref="QEE42:QEF42"/>
    <mergeCell ref="QDM42:QDN42"/>
    <mergeCell ref="QDO42:QDP42"/>
    <mergeCell ref="QDQ42:QDR42"/>
    <mergeCell ref="QDS42:QDT42"/>
    <mergeCell ref="QDU42:QDV42"/>
    <mergeCell ref="QDC42:QDD42"/>
    <mergeCell ref="QDE42:QDF42"/>
    <mergeCell ref="QDG42:QDH42"/>
    <mergeCell ref="QDI42:QDJ42"/>
    <mergeCell ref="QDK42:QDL42"/>
    <mergeCell ref="QCS42:QCT42"/>
    <mergeCell ref="QCU42:QCV42"/>
    <mergeCell ref="QCW42:QCX42"/>
    <mergeCell ref="QCY42:QCZ42"/>
    <mergeCell ref="QDA42:QDB42"/>
    <mergeCell ref="QFK42:QFL42"/>
    <mergeCell ref="QFM42:QFN42"/>
    <mergeCell ref="QFO42:QFP42"/>
    <mergeCell ref="QFQ42:QFR42"/>
    <mergeCell ref="QFS42:QFT42"/>
    <mergeCell ref="QFA42:QFB42"/>
    <mergeCell ref="QFC42:QFD42"/>
    <mergeCell ref="QFE42:QFF42"/>
    <mergeCell ref="QFG42:QFH42"/>
    <mergeCell ref="QFI42:QFJ42"/>
    <mergeCell ref="QEQ42:QER42"/>
    <mergeCell ref="QES42:QET42"/>
    <mergeCell ref="QEU42:QEV42"/>
    <mergeCell ref="QEW42:QEX42"/>
    <mergeCell ref="QEY42:QEZ42"/>
    <mergeCell ref="QEG42:QEH42"/>
    <mergeCell ref="QEI42:QEJ42"/>
    <mergeCell ref="QEK42:QEL42"/>
    <mergeCell ref="QEM42:QEN42"/>
    <mergeCell ref="QEO42:QEP42"/>
    <mergeCell ref="QGY42:QGZ42"/>
    <mergeCell ref="QHA42:QHB42"/>
    <mergeCell ref="QHC42:QHD42"/>
    <mergeCell ref="QHE42:QHF42"/>
    <mergeCell ref="QHG42:QHH42"/>
    <mergeCell ref="QGO42:QGP42"/>
    <mergeCell ref="QGQ42:QGR42"/>
    <mergeCell ref="QGS42:QGT42"/>
    <mergeCell ref="QGU42:QGV42"/>
    <mergeCell ref="QGW42:QGX42"/>
    <mergeCell ref="QGE42:QGF42"/>
    <mergeCell ref="QGG42:QGH42"/>
    <mergeCell ref="QGI42:QGJ42"/>
    <mergeCell ref="QGK42:QGL42"/>
    <mergeCell ref="QGM42:QGN42"/>
    <mergeCell ref="QFU42:QFV42"/>
    <mergeCell ref="QFW42:QFX42"/>
    <mergeCell ref="QFY42:QFZ42"/>
    <mergeCell ref="QGA42:QGB42"/>
    <mergeCell ref="QGC42:QGD42"/>
    <mergeCell ref="QIM42:QIN42"/>
    <mergeCell ref="QIO42:QIP42"/>
    <mergeCell ref="QIQ42:QIR42"/>
    <mergeCell ref="QIS42:QIT42"/>
    <mergeCell ref="QIU42:QIV42"/>
    <mergeCell ref="QIC42:QID42"/>
    <mergeCell ref="QIE42:QIF42"/>
    <mergeCell ref="QIG42:QIH42"/>
    <mergeCell ref="QII42:QIJ42"/>
    <mergeCell ref="QIK42:QIL42"/>
    <mergeCell ref="QHS42:QHT42"/>
    <mergeCell ref="QHU42:QHV42"/>
    <mergeCell ref="QHW42:QHX42"/>
    <mergeCell ref="QHY42:QHZ42"/>
    <mergeCell ref="QIA42:QIB42"/>
    <mergeCell ref="QHI42:QHJ42"/>
    <mergeCell ref="QHK42:QHL42"/>
    <mergeCell ref="QHM42:QHN42"/>
    <mergeCell ref="QHO42:QHP42"/>
    <mergeCell ref="QHQ42:QHR42"/>
    <mergeCell ref="QKA42:QKB42"/>
    <mergeCell ref="QKC42:QKD42"/>
    <mergeCell ref="QKE42:QKF42"/>
    <mergeCell ref="QKG42:QKH42"/>
    <mergeCell ref="QKI42:QKJ42"/>
    <mergeCell ref="QJQ42:QJR42"/>
    <mergeCell ref="QJS42:QJT42"/>
    <mergeCell ref="QJU42:QJV42"/>
    <mergeCell ref="QJW42:QJX42"/>
    <mergeCell ref="QJY42:QJZ42"/>
    <mergeCell ref="QJG42:QJH42"/>
    <mergeCell ref="QJI42:QJJ42"/>
    <mergeCell ref="QJK42:QJL42"/>
    <mergeCell ref="QJM42:QJN42"/>
    <mergeCell ref="QJO42:QJP42"/>
    <mergeCell ref="QIW42:QIX42"/>
    <mergeCell ref="QIY42:QIZ42"/>
    <mergeCell ref="QJA42:QJB42"/>
    <mergeCell ref="QJC42:QJD42"/>
    <mergeCell ref="QJE42:QJF42"/>
    <mergeCell ref="QLO42:QLP42"/>
    <mergeCell ref="QLQ42:QLR42"/>
    <mergeCell ref="QLS42:QLT42"/>
    <mergeCell ref="QLU42:QLV42"/>
    <mergeCell ref="QLW42:QLX42"/>
    <mergeCell ref="QLE42:QLF42"/>
    <mergeCell ref="QLG42:QLH42"/>
    <mergeCell ref="QLI42:QLJ42"/>
    <mergeCell ref="QLK42:QLL42"/>
    <mergeCell ref="QLM42:QLN42"/>
    <mergeCell ref="QKU42:QKV42"/>
    <mergeCell ref="QKW42:QKX42"/>
    <mergeCell ref="QKY42:QKZ42"/>
    <mergeCell ref="QLA42:QLB42"/>
    <mergeCell ref="QLC42:QLD42"/>
    <mergeCell ref="QKK42:QKL42"/>
    <mergeCell ref="QKM42:QKN42"/>
    <mergeCell ref="QKO42:QKP42"/>
    <mergeCell ref="QKQ42:QKR42"/>
    <mergeCell ref="QKS42:QKT42"/>
    <mergeCell ref="QNC42:QND42"/>
    <mergeCell ref="QNE42:QNF42"/>
    <mergeCell ref="QNG42:QNH42"/>
    <mergeCell ref="QNI42:QNJ42"/>
    <mergeCell ref="QNK42:QNL42"/>
    <mergeCell ref="QMS42:QMT42"/>
    <mergeCell ref="QMU42:QMV42"/>
    <mergeCell ref="QMW42:QMX42"/>
    <mergeCell ref="QMY42:QMZ42"/>
    <mergeCell ref="QNA42:QNB42"/>
    <mergeCell ref="QMI42:QMJ42"/>
    <mergeCell ref="QMK42:QML42"/>
    <mergeCell ref="QMM42:QMN42"/>
    <mergeCell ref="QMO42:QMP42"/>
    <mergeCell ref="QMQ42:QMR42"/>
    <mergeCell ref="QLY42:QLZ42"/>
    <mergeCell ref="QMA42:QMB42"/>
    <mergeCell ref="QMC42:QMD42"/>
    <mergeCell ref="QME42:QMF42"/>
    <mergeCell ref="QMG42:QMH42"/>
    <mergeCell ref="QOQ42:QOR42"/>
    <mergeCell ref="QOS42:QOT42"/>
    <mergeCell ref="QOU42:QOV42"/>
    <mergeCell ref="QOW42:QOX42"/>
    <mergeCell ref="QOY42:QOZ42"/>
    <mergeCell ref="QOG42:QOH42"/>
    <mergeCell ref="QOI42:QOJ42"/>
    <mergeCell ref="QOK42:QOL42"/>
    <mergeCell ref="QOM42:QON42"/>
    <mergeCell ref="QOO42:QOP42"/>
    <mergeCell ref="QNW42:QNX42"/>
    <mergeCell ref="QNY42:QNZ42"/>
    <mergeCell ref="QOA42:QOB42"/>
    <mergeCell ref="QOC42:QOD42"/>
    <mergeCell ref="QOE42:QOF42"/>
    <mergeCell ref="QNM42:QNN42"/>
    <mergeCell ref="QNO42:QNP42"/>
    <mergeCell ref="QNQ42:QNR42"/>
    <mergeCell ref="QNS42:QNT42"/>
    <mergeCell ref="QNU42:QNV42"/>
    <mergeCell ref="QQE42:QQF42"/>
    <mergeCell ref="QQG42:QQH42"/>
    <mergeCell ref="QQI42:QQJ42"/>
    <mergeCell ref="QQK42:QQL42"/>
    <mergeCell ref="QQM42:QQN42"/>
    <mergeCell ref="QPU42:QPV42"/>
    <mergeCell ref="QPW42:QPX42"/>
    <mergeCell ref="QPY42:QPZ42"/>
    <mergeCell ref="QQA42:QQB42"/>
    <mergeCell ref="QQC42:QQD42"/>
    <mergeCell ref="QPK42:QPL42"/>
    <mergeCell ref="QPM42:QPN42"/>
    <mergeCell ref="QPO42:QPP42"/>
    <mergeCell ref="QPQ42:QPR42"/>
    <mergeCell ref="QPS42:QPT42"/>
    <mergeCell ref="QPA42:QPB42"/>
    <mergeCell ref="QPC42:QPD42"/>
    <mergeCell ref="QPE42:QPF42"/>
    <mergeCell ref="QPG42:QPH42"/>
    <mergeCell ref="QPI42:QPJ42"/>
    <mergeCell ref="QRS42:QRT42"/>
    <mergeCell ref="QRU42:QRV42"/>
    <mergeCell ref="QRW42:QRX42"/>
    <mergeCell ref="QRY42:QRZ42"/>
    <mergeCell ref="QSA42:QSB42"/>
    <mergeCell ref="QRI42:QRJ42"/>
    <mergeCell ref="QRK42:QRL42"/>
    <mergeCell ref="QRM42:QRN42"/>
    <mergeCell ref="QRO42:QRP42"/>
    <mergeCell ref="QRQ42:QRR42"/>
    <mergeCell ref="QQY42:QQZ42"/>
    <mergeCell ref="QRA42:QRB42"/>
    <mergeCell ref="QRC42:QRD42"/>
    <mergeCell ref="QRE42:QRF42"/>
    <mergeCell ref="QRG42:QRH42"/>
    <mergeCell ref="QQO42:QQP42"/>
    <mergeCell ref="QQQ42:QQR42"/>
    <mergeCell ref="QQS42:QQT42"/>
    <mergeCell ref="QQU42:QQV42"/>
    <mergeCell ref="QQW42:QQX42"/>
    <mergeCell ref="QTG42:QTH42"/>
    <mergeCell ref="QTI42:QTJ42"/>
    <mergeCell ref="QTK42:QTL42"/>
    <mergeCell ref="QTM42:QTN42"/>
    <mergeCell ref="QTO42:QTP42"/>
    <mergeCell ref="QSW42:QSX42"/>
    <mergeCell ref="QSY42:QSZ42"/>
    <mergeCell ref="QTA42:QTB42"/>
    <mergeCell ref="QTC42:QTD42"/>
    <mergeCell ref="QTE42:QTF42"/>
    <mergeCell ref="QSM42:QSN42"/>
    <mergeCell ref="QSO42:QSP42"/>
    <mergeCell ref="QSQ42:QSR42"/>
    <mergeCell ref="QSS42:QST42"/>
    <mergeCell ref="QSU42:QSV42"/>
    <mergeCell ref="QSC42:QSD42"/>
    <mergeCell ref="QSE42:QSF42"/>
    <mergeCell ref="QSG42:QSH42"/>
    <mergeCell ref="QSI42:QSJ42"/>
    <mergeCell ref="QSK42:QSL42"/>
    <mergeCell ref="QUU42:QUV42"/>
    <mergeCell ref="QUW42:QUX42"/>
    <mergeCell ref="QUY42:QUZ42"/>
    <mergeCell ref="QVA42:QVB42"/>
    <mergeCell ref="QVC42:QVD42"/>
    <mergeCell ref="QUK42:QUL42"/>
    <mergeCell ref="QUM42:QUN42"/>
    <mergeCell ref="QUO42:QUP42"/>
    <mergeCell ref="QUQ42:QUR42"/>
    <mergeCell ref="QUS42:QUT42"/>
    <mergeCell ref="QUA42:QUB42"/>
    <mergeCell ref="QUC42:QUD42"/>
    <mergeCell ref="QUE42:QUF42"/>
    <mergeCell ref="QUG42:QUH42"/>
    <mergeCell ref="QUI42:QUJ42"/>
    <mergeCell ref="QTQ42:QTR42"/>
    <mergeCell ref="QTS42:QTT42"/>
    <mergeCell ref="QTU42:QTV42"/>
    <mergeCell ref="QTW42:QTX42"/>
    <mergeCell ref="QTY42:QTZ42"/>
    <mergeCell ref="QWI42:QWJ42"/>
    <mergeCell ref="QWK42:QWL42"/>
    <mergeCell ref="QWM42:QWN42"/>
    <mergeCell ref="QWO42:QWP42"/>
    <mergeCell ref="QWQ42:QWR42"/>
    <mergeCell ref="QVY42:QVZ42"/>
    <mergeCell ref="QWA42:QWB42"/>
    <mergeCell ref="QWC42:QWD42"/>
    <mergeCell ref="QWE42:QWF42"/>
    <mergeCell ref="QWG42:QWH42"/>
    <mergeCell ref="QVO42:QVP42"/>
    <mergeCell ref="QVQ42:QVR42"/>
    <mergeCell ref="QVS42:QVT42"/>
    <mergeCell ref="QVU42:QVV42"/>
    <mergeCell ref="QVW42:QVX42"/>
    <mergeCell ref="QVE42:QVF42"/>
    <mergeCell ref="QVG42:QVH42"/>
    <mergeCell ref="QVI42:QVJ42"/>
    <mergeCell ref="QVK42:QVL42"/>
    <mergeCell ref="QVM42:QVN42"/>
    <mergeCell ref="QXW42:QXX42"/>
    <mergeCell ref="QXY42:QXZ42"/>
    <mergeCell ref="QYA42:QYB42"/>
    <mergeCell ref="QYC42:QYD42"/>
    <mergeCell ref="QYE42:QYF42"/>
    <mergeCell ref="QXM42:QXN42"/>
    <mergeCell ref="QXO42:QXP42"/>
    <mergeCell ref="QXQ42:QXR42"/>
    <mergeCell ref="QXS42:QXT42"/>
    <mergeCell ref="QXU42:QXV42"/>
    <mergeCell ref="QXC42:QXD42"/>
    <mergeCell ref="QXE42:QXF42"/>
    <mergeCell ref="QXG42:QXH42"/>
    <mergeCell ref="QXI42:QXJ42"/>
    <mergeCell ref="QXK42:QXL42"/>
    <mergeCell ref="QWS42:QWT42"/>
    <mergeCell ref="QWU42:QWV42"/>
    <mergeCell ref="QWW42:QWX42"/>
    <mergeCell ref="QWY42:QWZ42"/>
    <mergeCell ref="QXA42:QXB42"/>
    <mergeCell ref="QZK42:QZL42"/>
    <mergeCell ref="QZM42:QZN42"/>
    <mergeCell ref="QZO42:QZP42"/>
    <mergeCell ref="QZQ42:QZR42"/>
    <mergeCell ref="QZS42:QZT42"/>
    <mergeCell ref="QZA42:QZB42"/>
    <mergeCell ref="QZC42:QZD42"/>
    <mergeCell ref="QZE42:QZF42"/>
    <mergeCell ref="QZG42:QZH42"/>
    <mergeCell ref="QZI42:QZJ42"/>
    <mergeCell ref="QYQ42:QYR42"/>
    <mergeCell ref="QYS42:QYT42"/>
    <mergeCell ref="QYU42:QYV42"/>
    <mergeCell ref="QYW42:QYX42"/>
    <mergeCell ref="QYY42:QYZ42"/>
    <mergeCell ref="QYG42:QYH42"/>
    <mergeCell ref="QYI42:QYJ42"/>
    <mergeCell ref="QYK42:QYL42"/>
    <mergeCell ref="QYM42:QYN42"/>
    <mergeCell ref="QYO42:QYP42"/>
    <mergeCell ref="RAY42:RAZ42"/>
    <mergeCell ref="RBA42:RBB42"/>
    <mergeCell ref="RBC42:RBD42"/>
    <mergeCell ref="RBE42:RBF42"/>
    <mergeCell ref="RBG42:RBH42"/>
    <mergeCell ref="RAO42:RAP42"/>
    <mergeCell ref="RAQ42:RAR42"/>
    <mergeCell ref="RAS42:RAT42"/>
    <mergeCell ref="RAU42:RAV42"/>
    <mergeCell ref="RAW42:RAX42"/>
    <mergeCell ref="RAE42:RAF42"/>
    <mergeCell ref="RAG42:RAH42"/>
    <mergeCell ref="RAI42:RAJ42"/>
    <mergeCell ref="RAK42:RAL42"/>
    <mergeCell ref="RAM42:RAN42"/>
    <mergeCell ref="QZU42:QZV42"/>
    <mergeCell ref="QZW42:QZX42"/>
    <mergeCell ref="QZY42:QZZ42"/>
    <mergeCell ref="RAA42:RAB42"/>
    <mergeCell ref="RAC42:RAD42"/>
    <mergeCell ref="RCM42:RCN42"/>
    <mergeCell ref="RCO42:RCP42"/>
    <mergeCell ref="RCQ42:RCR42"/>
    <mergeCell ref="RCS42:RCT42"/>
    <mergeCell ref="RCU42:RCV42"/>
    <mergeCell ref="RCC42:RCD42"/>
    <mergeCell ref="RCE42:RCF42"/>
    <mergeCell ref="RCG42:RCH42"/>
    <mergeCell ref="RCI42:RCJ42"/>
    <mergeCell ref="RCK42:RCL42"/>
    <mergeCell ref="RBS42:RBT42"/>
    <mergeCell ref="RBU42:RBV42"/>
    <mergeCell ref="RBW42:RBX42"/>
    <mergeCell ref="RBY42:RBZ42"/>
    <mergeCell ref="RCA42:RCB42"/>
    <mergeCell ref="RBI42:RBJ42"/>
    <mergeCell ref="RBK42:RBL42"/>
    <mergeCell ref="RBM42:RBN42"/>
    <mergeCell ref="RBO42:RBP42"/>
    <mergeCell ref="RBQ42:RBR42"/>
    <mergeCell ref="REA42:REB42"/>
    <mergeCell ref="REC42:RED42"/>
    <mergeCell ref="REE42:REF42"/>
    <mergeCell ref="REG42:REH42"/>
    <mergeCell ref="REI42:REJ42"/>
    <mergeCell ref="RDQ42:RDR42"/>
    <mergeCell ref="RDS42:RDT42"/>
    <mergeCell ref="RDU42:RDV42"/>
    <mergeCell ref="RDW42:RDX42"/>
    <mergeCell ref="RDY42:RDZ42"/>
    <mergeCell ref="RDG42:RDH42"/>
    <mergeCell ref="RDI42:RDJ42"/>
    <mergeCell ref="RDK42:RDL42"/>
    <mergeCell ref="RDM42:RDN42"/>
    <mergeCell ref="RDO42:RDP42"/>
    <mergeCell ref="RCW42:RCX42"/>
    <mergeCell ref="RCY42:RCZ42"/>
    <mergeCell ref="RDA42:RDB42"/>
    <mergeCell ref="RDC42:RDD42"/>
    <mergeCell ref="RDE42:RDF42"/>
    <mergeCell ref="RFO42:RFP42"/>
    <mergeCell ref="RFQ42:RFR42"/>
    <mergeCell ref="RFS42:RFT42"/>
    <mergeCell ref="RFU42:RFV42"/>
    <mergeCell ref="RFW42:RFX42"/>
    <mergeCell ref="RFE42:RFF42"/>
    <mergeCell ref="RFG42:RFH42"/>
    <mergeCell ref="RFI42:RFJ42"/>
    <mergeCell ref="RFK42:RFL42"/>
    <mergeCell ref="RFM42:RFN42"/>
    <mergeCell ref="REU42:REV42"/>
    <mergeCell ref="REW42:REX42"/>
    <mergeCell ref="REY42:REZ42"/>
    <mergeCell ref="RFA42:RFB42"/>
    <mergeCell ref="RFC42:RFD42"/>
    <mergeCell ref="REK42:REL42"/>
    <mergeCell ref="REM42:REN42"/>
    <mergeCell ref="REO42:REP42"/>
    <mergeCell ref="REQ42:RER42"/>
    <mergeCell ref="RES42:RET42"/>
    <mergeCell ref="RHC42:RHD42"/>
    <mergeCell ref="RHE42:RHF42"/>
    <mergeCell ref="RHG42:RHH42"/>
    <mergeCell ref="RHI42:RHJ42"/>
    <mergeCell ref="RHK42:RHL42"/>
    <mergeCell ref="RGS42:RGT42"/>
    <mergeCell ref="RGU42:RGV42"/>
    <mergeCell ref="RGW42:RGX42"/>
    <mergeCell ref="RGY42:RGZ42"/>
    <mergeCell ref="RHA42:RHB42"/>
    <mergeCell ref="RGI42:RGJ42"/>
    <mergeCell ref="RGK42:RGL42"/>
    <mergeCell ref="RGM42:RGN42"/>
    <mergeCell ref="RGO42:RGP42"/>
    <mergeCell ref="RGQ42:RGR42"/>
    <mergeCell ref="RFY42:RFZ42"/>
    <mergeCell ref="RGA42:RGB42"/>
    <mergeCell ref="RGC42:RGD42"/>
    <mergeCell ref="RGE42:RGF42"/>
    <mergeCell ref="RGG42:RGH42"/>
    <mergeCell ref="RIQ42:RIR42"/>
    <mergeCell ref="RIS42:RIT42"/>
    <mergeCell ref="RIU42:RIV42"/>
    <mergeCell ref="RIW42:RIX42"/>
    <mergeCell ref="RIY42:RIZ42"/>
    <mergeCell ref="RIG42:RIH42"/>
    <mergeCell ref="RII42:RIJ42"/>
    <mergeCell ref="RIK42:RIL42"/>
    <mergeCell ref="RIM42:RIN42"/>
    <mergeCell ref="RIO42:RIP42"/>
    <mergeCell ref="RHW42:RHX42"/>
    <mergeCell ref="RHY42:RHZ42"/>
    <mergeCell ref="RIA42:RIB42"/>
    <mergeCell ref="RIC42:RID42"/>
    <mergeCell ref="RIE42:RIF42"/>
    <mergeCell ref="RHM42:RHN42"/>
    <mergeCell ref="RHO42:RHP42"/>
    <mergeCell ref="RHQ42:RHR42"/>
    <mergeCell ref="RHS42:RHT42"/>
    <mergeCell ref="RHU42:RHV42"/>
    <mergeCell ref="RKE42:RKF42"/>
    <mergeCell ref="RKG42:RKH42"/>
    <mergeCell ref="RKI42:RKJ42"/>
    <mergeCell ref="RKK42:RKL42"/>
    <mergeCell ref="RKM42:RKN42"/>
    <mergeCell ref="RJU42:RJV42"/>
    <mergeCell ref="RJW42:RJX42"/>
    <mergeCell ref="RJY42:RJZ42"/>
    <mergeCell ref="RKA42:RKB42"/>
    <mergeCell ref="RKC42:RKD42"/>
    <mergeCell ref="RJK42:RJL42"/>
    <mergeCell ref="RJM42:RJN42"/>
    <mergeCell ref="RJO42:RJP42"/>
    <mergeCell ref="RJQ42:RJR42"/>
    <mergeCell ref="RJS42:RJT42"/>
    <mergeCell ref="RJA42:RJB42"/>
    <mergeCell ref="RJC42:RJD42"/>
    <mergeCell ref="RJE42:RJF42"/>
    <mergeCell ref="RJG42:RJH42"/>
    <mergeCell ref="RJI42:RJJ42"/>
    <mergeCell ref="RLS42:RLT42"/>
    <mergeCell ref="RLU42:RLV42"/>
    <mergeCell ref="RLW42:RLX42"/>
    <mergeCell ref="RLY42:RLZ42"/>
    <mergeCell ref="RMA42:RMB42"/>
    <mergeCell ref="RLI42:RLJ42"/>
    <mergeCell ref="RLK42:RLL42"/>
    <mergeCell ref="RLM42:RLN42"/>
    <mergeCell ref="RLO42:RLP42"/>
    <mergeCell ref="RLQ42:RLR42"/>
    <mergeCell ref="RKY42:RKZ42"/>
    <mergeCell ref="RLA42:RLB42"/>
    <mergeCell ref="RLC42:RLD42"/>
    <mergeCell ref="RLE42:RLF42"/>
    <mergeCell ref="RLG42:RLH42"/>
    <mergeCell ref="RKO42:RKP42"/>
    <mergeCell ref="RKQ42:RKR42"/>
    <mergeCell ref="RKS42:RKT42"/>
    <mergeCell ref="RKU42:RKV42"/>
    <mergeCell ref="RKW42:RKX42"/>
    <mergeCell ref="RNG42:RNH42"/>
    <mergeCell ref="RNI42:RNJ42"/>
    <mergeCell ref="RNK42:RNL42"/>
    <mergeCell ref="RNM42:RNN42"/>
    <mergeCell ref="RNO42:RNP42"/>
    <mergeCell ref="RMW42:RMX42"/>
    <mergeCell ref="RMY42:RMZ42"/>
    <mergeCell ref="RNA42:RNB42"/>
    <mergeCell ref="RNC42:RND42"/>
    <mergeCell ref="RNE42:RNF42"/>
    <mergeCell ref="RMM42:RMN42"/>
    <mergeCell ref="RMO42:RMP42"/>
    <mergeCell ref="RMQ42:RMR42"/>
    <mergeCell ref="RMS42:RMT42"/>
    <mergeCell ref="RMU42:RMV42"/>
    <mergeCell ref="RMC42:RMD42"/>
    <mergeCell ref="RME42:RMF42"/>
    <mergeCell ref="RMG42:RMH42"/>
    <mergeCell ref="RMI42:RMJ42"/>
    <mergeCell ref="RMK42:RML42"/>
    <mergeCell ref="ROU42:ROV42"/>
    <mergeCell ref="ROW42:ROX42"/>
    <mergeCell ref="ROY42:ROZ42"/>
    <mergeCell ref="RPA42:RPB42"/>
    <mergeCell ref="RPC42:RPD42"/>
    <mergeCell ref="ROK42:ROL42"/>
    <mergeCell ref="ROM42:RON42"/>
    <mergeCell ref="ROO42:ROP42"/>
    <mergeCell ref="ROQ42:ROR42"/>
    <mergeCell ref="ROS42:ROT42"/>
    <mergeCell ref="ROA42:ROB42"/>
    <mergeCell ref="ROC42:ROD42"/>
    <mergeCell ref="ROE42:ROF42"/>
    <mergeCell ref="ROG42:ROH42"/>
    <mergeCell ref="ROI42:ROJ42"/>
    <mergeCell ref="RNQ42:RNR42"/>
    <mergeCell ref="RNS42:RNT42"/>
    <mergeCell ref="RNU42:RNV42"/>
    <mergeCell ref="RNW42:RNX42"/>
    <mergeCell ref="RNY42:RNZ42"/>
    <mergeCell ref="RQI42:RQJ42"/>
    <mergeCell ref="RQK42:RQL42"/>
    <mergeCell ref="RQM42:RQN42"/>
    <mergeCell ref="RQO42:RQP42"/>
    <mergeCell ref="RQQ42:RQR42"/>
    <mergeCell ref="RPY42:RPZ42"/>
    <mergeCell ref="RQA42:RQB42"/>
    <mergeCell ref="RQC42:RQD42"/>
    <mergeCell ref="RQE42:RQF42"/>
    <mergeCell ref="RQG42:RQH42"/>
    <mergeCell ref="RPO42:RPP42"/>
    <mergeCell ref="RPQ42:RPR42"/>
    <mergeCell ref="RPS42:RPT42"/>
    <mergeCell ref="RPU42:RPV42"/>
    <mergeCell ref="RPW42:RPX42"/>
    <mergeCell ref="RPE42:RPF42"/>
    <mergeCell ref="RPG42:RPH42"/>
    <mergeCell ref="RPI42:RPJ42"/>
    <mergeCell ref="RPK42:RPL42"/>
    <mergeCell ref="RPM42:RPN42"/>
    <mergeCell ref="RRW42:RRX42"/>
    <mergeCell ref="RRY42:RRZ42"/>
    <mergeCell ref="RSA42:RSB42"/>
    <mergeCell ref="RSC42:RSD42"/>
    <mergeCell ref="RSE42:RSF42"/>
    <mergeCell ref="RRM42:RRN42"/>
    <mergeCell ref="RRO42:RRP42"/>
    <mergeCell ref="RRQ42:RRR42"/>
    <mergeCell ref="RRS42:RRT42"/>
    <mergeCell ref="RRU42:RRV42"/>
    <mergeCell ref="RRC42:RRD42"/>
    <mergeCell ref="RRE42:RRF42"/>
    <mergeCell ref="RRG42:RRH42"/>
    <mergeCell ref="RRI42:RRJ42"/>
    <mergeCell ref="RRK42:RRL42"/>
    <mergeCell ref="RQS42:RQT42"/>
    <mergeCell ref="RQU42:RQV42"/>
    <mergeCell ref="RQW42:RQX42"/>
    <mergeCell ref="RQY42:RQZ42"/>
    <mergeCell ref="RRA42:RRB42"/>
    <mergeCell ref="RTK42:RTL42"/>
    <mergeCell ref="RTM42:RTN42"/>
    <mergeCell ref="RTO42:RTP42"/>
    <mergeCell ref="RTQ42:RTR42"/>
    <mergeCell ref="RTS42:RTT42"/>
    <mergeCell ref="RTA42:RTB42"/>
    <mergeCell ref="RTC42:RTD42"/>
    <mergeCell ref="RTE42:RTF42"/>
    <mergeCell ref="RTG42:RTH42"/>
    <mergeCell ref="RTI42:RTJ42"/>
    <mergeCell ref="RSQ42:RSR42"/>
    <mergeCell ref="RSS42:RST42"/>
    <mergeCell ref="RSU42:RSV42"/>
    <mergeCell ref="RSW42:RSX42"/>
    <mergeCell ref="RSY42:RSZ42"/>
    <mergeCell ref="RSG42:RSH42"/>
    <mergeCell ref="RSI42:RSJ42"/>
    <mergeCell ref="RSK42:RSL42"/>
    <mergeCell ref="RSM42:RSN42"/>
    <mergeCell ref="RSO42:RSP42"/>
    <mergeCell ref="RUY42:RUZ42"/>
    <mergeCell ref="RVA42:RVB42"/>
    <mergeCell ref="RVC42:RVD42"/>
    <mergeCell ref="RVE42:RVF42"/>
    <mergeCell ref="RVG42:RVH42"/>
    <mergeCell ref="RUO42:RUP42"/>
    <mergeCell ref="RUQ42:RUR42"/>
    <mergeCell ref="RUS42:RUT42"/>
    <mergeCell ref="RUU42:RUV42"/>
    <mergeCell ref="RUW42:RUX42"/>
    <mergeCell ref="RUE42:RUF42"/>
    <mergeCell ref="RUG42:RUH42"/>
    <mergeCell ref="RUI42:RUJ42"/>
    <mergeCell ref="RUK42:RUL42"/>
    <mergeCell ref="RUM42:RUN42"/>
    <mergeCell ref="RTU42:RTV42"/>
    <mergeCell ref="RTW42:RTX42"/>
    <mergeCell ref="RTY42:RTZ42"/>
    <mergeCell ref="RUA42:RUB42"/>
    <mergeCell ref="RUC42:RUD42"/>
    <mergeCell ref="RWM42:RWN42"/>
    <mergeCell ref="RWO42:RWP42"/>
    <mergeCell ref="RWQ42:RWR42"/>
    <mergeCell ref="RWS42:RWT42"/>
    <mergeCell ref="RWU42:RWV42"/>
    <mergeCell ref="RWC42:RWD42"/>
    <mergeCell ref="RWE42:RWF42"/>
    <mergeCell ref="RWG42:RWH42"/>
    <mergeCell ref="RWI42:RWJ42"/>
    <mergeCell ref="RWK42:RWL42"/>
    <mergeCell ref="RVS42:RVT42"/>
    <mergeCell ref="RVU42:RVV42"/>
    <mergeCell ref="RVW42:RVX42"/>
    <mergeCell ref="RVY42:RVZ42"/>
    <mergeCell ref="RWA42:RWB42"/>
    <mergeCell ref="RVI42:RVJ42"/>
    <mergeCell ref="RVK42:RVL42"/>
    <mergeCell ref="RVM42:RVN42"/>
    <mergeCell ref="RVO42:RVP42"/>
    <mergeCell ref="RVQ42:RVR42"/>
    <mergeCell ref="RYA42:RYB42"/>
    <mergeCell ref="RYC42:RYD42"/>
    <mergeCell ref="RYE42:RYF42"/>
    <mergeCell ref="RYG42:RYH42"/>
    <mergeCell ref="RYI42:RYJ42"/>
    <mergeCell ref="RXQ42:RXR42"/>
    <mergeCell ref="RXS42:RXT42"/>
    <mergeCell ref="RXU42:RXV42"/>
    <mergeCell ref="RXW42:RXX42"/>
    <mergeCell ref="RXY42:RXZ42"/>
    <mergeCell ref="RXG42:RXH42"/>
    <mergeCell ref="RXI42:RXJ42"/>
    <mergeCell ref="RXK42:RXL42"/>
    <mergeCell ref="RXM42:RXN42"/>
    <mergeCell ref="RXO42:RXP42"/>
    <mergeCell ref="RWW42:RWX42"/>
    <mergeCell ref="RWY42:RWZ42"/>
    <mergeCell ref="RXA42:RXB42"/>
    <mergeCell ref="RXC42:RXD42"/>
    <mergeCell ref="RXE42:RXF42"/>
    <mergeCell ref="RZO42:RZP42"/>
    <mergeCell ref="RZQ42:RZR42"/>
    <mergeCell ref="RZS42:RZT42"/>
    <mergeCell ref="RZU42:RZV42"/>
    <mergeCell ref="RZW42:RZX42"/>
    <mergeCell ref="RZE42:RZF42"/>
    <mergeCell ref="RZG42:RZH42"/>
    <mergeCell ref="RZI42:RZJ42"/>
    <mergeCell ref="RZK42:RZL42"/>
    <mergeCell ref="RZM42:RZN42"/>
    <mergeCell ref="RYU42:RYV42"/>
    <mergeCell ref="RYW42:RYX42"/>
    <mergeCell ref="RYY42:RYZ42"/>
    <mergeCell ref="RZA42:RZB42"/>
    <mergeCell ref="RZC42:RZD42"/>
    <mergeCell ref="RYK42:RYL42"/>
    <mergeCell ref="RYM42:RYN42"/>
    <mergeCell ref="RYO42:RYP42"/>
    <mergeCell ref="RYQ42:RYR42"/>
    <mergeCell ref="RYS42:RYT42"/>
    <mergeCell ref="SBC42:SBD42"/>
    <mergeCell ref="SBE42:SBF42"/>
    <mergeCell ref="SBG42:SBH42"/>
    <mergeCell ref="SBI42:SBJ42"/>
    <mergeCell ref="SBK42:SBL42"/>
    <mergeCell ref="SAS42:SAT42"/>
    <mergeCell ref="SAU42:SAV42"/>
    <mergeCell ref="SAW42:SAX42"/>
    <mergeCell ref="SAY42:SAZ42"/>
    <mergeCell ref="SBA42:SBB42"/>
    <mergeCell ref="SAI42:SAJ42"/>
    <mergeCell ref="SAK42:SAL42"/>
    <mergeCell ref="SAM42:SAN42"/>
    <mergeCell ref="SAO42:SAP42"/>
    <mergeCell ref="SAQ42:SAR42"/>
    <mergeCell ref="RZY42:RZZ42"/>
    <mergeCell ref="SAA42:SAB42"/>
    <mergeCell ref="SAC42:SAD42"/>
    <mergeCell ref="SAE42:SAF42"/>
    <mergeCell ref="SAG42:SAH42"/>
    <mergeCell ref="SCQ42:SCR42"/>
    <mergeCell ref="SCS42:SCT42"/>
    <mergeCell ref="SCU42:SCV42"/>
    <mergeCell ref="SCW42:SCX42"/>
    <mergeCell ref="SCY42:SCZ42"/>
    <mergeCell ref="SCG42:SCH42"/>
    <mergeCell ref="SCI42:SCJ42"/>
    <mergeCell ref="SCK42:SCL42"/>
    <mergeCell ref="SCM42:SCN42"/>
    <mergeCell ref="SCO42:SCP42"/>
    <mergeCell ref="SBW42:SBX42"/>
    <mergeCell ref="SBY42:SBZ42"/>
    <mergeCell ref="SCA42:SCB42"/>
    <mergeCell ref="SCC42:SCD42"/>
    <mergeCell ref="SCE42:SCF42"/>
    <mergeCell ref="SBM42:SBN42"/>
    <mergeCell ref="SBO42:SBP42"/>
    <mergeCell ref="SBQ42:SBR42"/>
    <mergeCell ref="SBS42:SBT42"/>
    <mergeCell ref="SBU42:SBV42"/>
    <mergeCell ref="SEE42:SEF42"/>
    <mergeCell ref="SEG42:SEH42"/>
    <mergeCell ref="SEI42:SEJ42"/>
    <mergeCell ref="SEK42:SEL42"/>
    <mergeCell ref="SEM42:SEN42"/>
    <mergeCell ref="SDU42:SDV42"/>
    <mergeCell ref="SDW42:SDX42"/>
    <mergeCell ref="SDY42:SDZ42"/>
    <mergeCell ref="SEA42:SEB42"/>
    <mergeCell ref="SEC42:SED42"/>
    <mergeCell ref="SDK42:SDL42"/>
    <mergeCell ref="SDM42:SDN42"/>
    <mergeCell ref="SDO42:SDP42"/>
    <mergeCell ref="SDQ42:SDR42"/>
    <mergeCell ref="SDS42:SDT42"/>
    <mergeCell ref="SDA42:SDB42"/>
    <mergeCell ref="SDC42:SDD42"/>
    <mergeCell ref="SDE42:SDF42"/>
    <mergeCell ref="SDG42:SDH42"/>
    <mergeCell ref="SDI42:SDJ42"/>
    <mergeCell ref="SFS42:SFT42"/>
    <mergeCell ref="SFU42:SFV42"/>
    <mergeCell ref="SFW42:SFX42"/>
    <mergeCell ref="SFY42:SFZ42"/>
    <mergeCell ref="SGA42:SGB42"/>
    <mergeCell ref="SFI42:SFJ42"/>
    <mergeCell ref="SFK42:SFL42"/>
    <mergeCell ref="SFM42:SFN42"/>
    <mergeCell ref="SFO42:SFP42"/>
    <mergeCell ref="SFQ42:SFR42"/>
    <mergeCell ref="SEY42:SEZ42"/>
    <mergeCell ref="SFA42:SFB42"/>
    <mergeCell ref="SFC42:SFD42"/>
    <mergeCell ref="SFE42:SFF42"/>
    <mergeCell ref="SFG42:SFH42"/>
    <mergeCell ref="SEO42:SEP42"/>
    <mergeCell ref="SEQ42:SER42"/>
    <mergeCell ref="SES42:SET42"/>
    <mergeCell ref="SEU42:SEV42"/>
    <mergeCell ref="SEW42:SEX42"/>
    <mergeCell ref="SHG42:SHH42"/>
    <mergeCell ref="SHI42:SHJ42"/>
    <mergeCell ref="SHK42:SHL42"/>
    <mergeCell ref="SHM42:SHN42"/>
    <mergeCell ref="SHO42:SHP42"/>
    <mergeCell ref="SGW42:SGX42"/>
    <mergeCell ref="SGY42:SGZ42"/>
    <mergeCell ref="SHA42:SHB42"/>
    <mergeCell ref="SHC42:SHD42"/>
    <mergeCell ref="SHE42:SHF42"/>
    <mergeCell ref="SGM42:SGN42"/>
    <mergeCell ref="SGO42:SGP42"/>
    <mergeCell ref="SGQ42:SGR42"/>
    <mergeCell ref="SGS42:SGT42"/>
    <mergeCell ref="SGU42:SGV42"/>
    <mergeCell ref="SGC42:SGD42"/>
    <mergeCell ref="SGE42:SGF42"/>
    <mergeCell ref="SGG42:SGH42"/>
    <mergeCell ref="SGI42:SGJ42"/>
    <mergeCell ref="SGK42:SGL42"/>
    <mergeCell ref="SIU42:SIV42"/>
    <mergeCell ref="SIW42:SIX42"/>
    <mergeCell ref="SIY42:SIZ42"/>
    <mergeCell ref="SJA42:SJB42"/>
    <mergeCell ref="SJC42:SJD42"/>
    <mergeCell ref="SIK42:SIL42"/>
    <mergeCell ref="SIM42:SIN42"/>
    <mergeCell ref="SIO42:SIP42"/>
    <mergeCell ref="SIQ42:SIR42"/>
    <mergeCell ref="SIS42:SIT42"/>
    <mergeCell ref="SIA42:SIB42"/>
    <mergeCell ref="SIC42:SID42"/>
    <mergeCell ref="SIE42:SIF42"/>
    <mergeCell ref="SIG42:SIH42"/>
    <mergeCell ref="SII42:SIJ42"/>
    <mergeCell ref="SHQ42:SHR42"/>
    <mergeCell ref="SHS42:SHT42"/>
    <mergeCell ref="SHU42:SHV42"/>
    <mergeCell ref="SHW42:SHX42"/>
    <mergeCell ref="SHY42:SHZ42"/>
    <mergeCell ref="SKI42:SKJ42"/>
    <mergeCell ref="SKK42:SKL42"/>
    <mergeCell ref="SKM42:SKN42"/>
    <mergeCell ref="SKO42:SKP42"/>
    <mergeCell ref="SKQ42:SKR42"/>
    <mergeCell ref="SJY42:SJZ42"/>
    <mergeCell ref="SKA42:SKB42"/>
    <mergeCell ref="SKC42:SKD42"/>
    <mergeCell ref="SKE42:SKF42"/>
    <mergeCell ref="SKG42:SKH42"/>
    <mergeCell ref="SJO42:SJP42"/>
    <mergeCell ref="SJQ42:SJR42"/>
    <mergeCell ref="SJS42:SJT42"/>
    <mergeCell ref="SJU42:SJV42"/>
    <mergeCell ref="SJW42:SJX42"/>
    <mergeCell ref="SJE42:SJF42"/>
    <mergeCell ref="SJG42:SJH42"/>
    <mergeCell ref="SJI42:SJJ42"/>
    <mergeCell ref="SJK42:SJL42"/>
    <mergeCell ref="SJM42:SJN42"/>
    <mergeCell ref="SLW42:SLX42"/>
    <mergeCell ref="SLY42:SLZ42"/>
    <mergeCell ref="SMA42:SMB42"/>
    <mergeCell ref="SMC42:SMD42"/>
    <mergeCell ref="SME42:SMF42"/>
    <mergeCell ref="SLM42:SLN42"/>
    <mergeCell ref="SLO42:SLP42"/>
    <mergeCell ref="SLQ42:SLR42"/>
    <mergeCell ref="SLS42:SLT42"/>
    <mergeCell ref="SLU42:SLV42"/>
    <mergeCell ref="SLC42:SLD42"/>
    <mergeCell ref="SLE42:SLF42"/>
    <mergeCell ref="SLG42:SLH42"/>
    <mergeCell ref="SLI42:SLJ42"/>
    <mergeCell ref="SLK42:SLL42"/>
    <mergeCell ref="SKS42:SKT42"/>
    <mergeCell ref="SKU42:SKV42"/>
    <mergeCell ref="SKW42:SKX42"/>
    <mergeCell ref="SKY42:SKZ42"/>
    <mergeCell ref="SLA42:SLB42"/>
    <mergeCell ref="SNK42:SNL42"/>
    <mergeCell ref="SNM42:SNN42"/>
    <mergeCell ref="SNO42:SNP42"/>
    <mergeCell ref="SNQ42:SNR42"/>
    <mergeCell ref="SNS42:SNT42"/>
    <mergeCell ref="SNA42:SNB42"/>
    <mergeCell ref="SNC42:SND42"/>
    <mergeCell ref="SNE42:SNF42"/>
    <mergeCell ref="SNG42:SNH42"/>
    <mergeCell ref="SNI42:SNJ42"/>
    <mergeCell ref="SMQ42:SMR42"/>
    <mergeCell ref="SMS42:SMT42"/>
    <mergeCell ref="SMU42:SMV42"/>
    <mergeCell ref="SMW42:SMX42"/>
    <mergeCell ref="SMY42:SMZ42"/>
    <mergeCell ref="SMG42:SMH42"/>
    <mergeCell ref="SMI42:SMJ42"/>
    <mergeCell ref="SMK42:SML42"/>
    <mergeCell ref="SMM42:SMN42"/>
    <mergeCell ref="SMO42:SMP42"/>
    <mergeCell ref="SOY42:SOZ42"/>
    <mergeCell ref="SPA42:SPB42"/>
    <mergeCell ref="SPC42:SPD42"/>
    <mergeCell ref="SPE42:SPF42"/>
    <mergeCell ref="SPG42:SPH42"/>
    <mergeCell ref="SOO42:SOP42"/>
    <mergeCell ref="SOQ42:SOR42"/>
    <mergeCell ref="SOS42:SOT42"/>
    <mergeCell ref="SOU42:SOV42"/>
    <mergeCell ref="SOW42:SOX42"/>
    <mergeCell ref="SOE42:SOF42"/>
    <mergeCell ref="SOG42:SOH42"/>
    <mergeCell ref="SOI42:SOJ42"/>
    <mergeCell ref="SOK42:SOL42"/>
    <mergeCell ref="SOM42:SON42"/>
    <mergeCell ref="SNU42:SNV42"/>
    <mergeCell ref="SNW42:SNX42"/>
    <mergeCell ref="SNY42:SNZ42"/>
    <mergeCell ref="SOA42:SOB42"/>
    <mergeCell ref="SOC42:SOD42"/>
    <mergeCell ref="SQM42:SQN42"/>
    <mergeCell ref="SQO42:SQP42"/>
    <mergeCell ref="SQQ42:SQR42"/>
    <mergeCell ref="SQS42:SQT42"/>
    <mergeCell ref="SQU42:SQV42"/>
    <mergeCell ref="SQC42:SQD42"/>
    <mergeCell ref="SQE42:SQF42"/>
    <mergeCell ref="SQG42:SQH42"/>
    <mergeCell ref="SQI42:SQJ42"/>
    <mergeCell ref="SQK42:SQL42"/>
    <mergeCell ref="SPS42:SPT42"/>
    <mergeCell ref="SPU42:SPV42"/>
    <mergeCell ref="SPW42:SPX42"/>
    <mergeCell ref="SPY42:SPZ42"/>
    <mergeCell ref="SQA42:SQB42"/>
    <mergeCell ref="SPI42:SPJ42"/>
    <mergeCell ref="SPK42:SPL42"/>
    <mergeCell ref="SPM42:SPN42"/>
    <mergeCell ref="SPO42:SPP42"/>
    <mergeCell ref="SPQ42:SPR42"/>
    <mergeCell ref="SSA42:SSB42"/>
    <mergeCell ref="SSC42:SSD42"/>
    <mergeCell ref="SSE42:SSF42"/>
    <mergeCell ref="SSG42:SSH42"/>
    <mergeCell ref="SSI42:SSJ42"/>
    <mergeCell ref="SRQ42:SRR42"/>
    <mergeCell ref="SRS42:SRT42"/>
    <mergeCell ref="SRU42:SRV42"/>
    <mergeCell ref="SRW42:SRX42"/>
    <mergeCell ref="SRY42:SRZ42"/>
    <mergeCell ref="SRG42:SRH42"/>
    <mergeCell ref="SRI42:SRJ42"/>
    <mergeCell ref="SRK42:SRL42"/>
    <mergeCell ref="SRM42:SRN42"/>
    <mergeCell ref="SRO42:SRP42"/>
    <mergeCell ref="SQW42:SQX42"/>
    <mergeCell ref="SQY42:SQZ42"/>
    <mergeCell ref="SRA42:SRB42"/>
    <mergeCell ref="SRC42:SRD42"/>
    <mergeCell ref="SRE42:SRF42"/>
    <mergeCell ref="STO42:STP42"/>
    <mergeCell ref="STQ42:STR42"/>
    <mergeCell ref="STS42:STT42"/>
    <mergeCell ref="STU42:STV42"/>
    <mergeCell ref="STW42:STX42"/>
    <mergeCell ref="STE42:STF42"/>
    <mergeCell ref="STG42:STH42"/>
    <mergeCell ref="STI42:STJ42"/>
    <mergeCell ref="STK42:STL42"/>
    <mergeCell ref="STM42:STN42"/>
    <mergeCell ref="SSU42:SSV42"/>
    <mergeCell ref="SSW42:SSX42"/>
    <mergeCell ref="SSY42:SSZ42"/>
    <mergeCell ref="STA42:STB42"/>
    <mergeCell ref="STC42:STD42"/>
    <mergeCell ref="SSK42:SSL42"/>
    <mergeCell ref="SSM42:SSN42"/>
    <mergeCell ref="SSO42:SSP42"/>
    <mergeCell ref="SSQ42:SSR42"/>
    <mergeCell ref="SSS42:SST42"/>
    <mergeCell ref="SVC42:SVD42"/>
    <mergeCell ref="SVE42:SVF42"/>
    <mergeCell ref="SVG42:SVH42"/>
    <mergeCell ref="SVI42:SVJ42"/>
    <mergeCell ref="SVK42:SVL42"/>
    <mergeCell ref="SUS42:SUT42"/>
    <mergeCell ref="SUU42:SUV42"/>
    <mergeCell ref="SUW42:SUX42"/>
    <mergeCell ref="SUY42:SUZ42"/>
    <mergeCell ref="SVA42:SVB42"/>
    <mergeCell ref="SUI42:SUJ42"/>
    <mergeCell ref="SUK42:SUL42"/>
    <mergeCell ref="SUM42:SUN42"/>
    <mergeCell ref="SUO42:SUP42"/>
    <mergeCell ref="SUQ42:SUR42"/>
    <mergeCell ref="STY42:STZ42"/>
    <mergeCell ref="SUA42:SUB42"/>
    <mergeCell ref="SUC42:SUD42"/>
    <mergeCell ref="SUE42:SUF42"/>
    <mergeCell ref="SUG42:SUH42"/>
    <mergeCell ref="SWQ42:SWR42"/>
    <mergeCell ref="SWS42:SWT42"/>
    <mergeCell ref="SWU42:SWV42"/>
    <mergeCell ref="SWW42:SWX42"/>
    <mergeCell ref="SWY42:SWZ42"/>
    <mergeCell ref="SWG42:SWH42"/>
    <mergeCell ref="SWI42:SWJ42"/>
    <mergeCell ref="SWK42:SWL42"/>
    <mergeCell ref="SWM42:SWN42"/>
    <mergeCell ref="SWO42:SWP42"/>
    <mergeCell ref="SVW42:SVX42"/>
    <mergeCell ref="SVY42:SVZ42"/>
    <mergeCell ref="SWA42:SWB42"/>
    <mergeCell ref="SWC42:SWD42"/>
    <mergeCell ref="SWE42:SWF42"/>
    <mergeCell ref="SVM42:SVN42"/>
    <mergeCell ref="SVO42:SVP42"/>
    <mergeCell ref="SVQ42:SVR42"/>
    <mergeCell ref="SVS42:SVT42"/>
    <mergeCell ref="SVU42:SVV42"/>
    <mergeCell ref="SYE42:SYF42"/>
    <mergeCell ref="SYG42:SYH42"/>
    <mergeCell ref="SYI42:SYJ42"/>
    <mergeCell ref="SYK42:SYL42"/>
    <mergeCell ref="SYM42:SYN42"/>
    <mergeCell ref="SXU42:SXV42"/>
    <mergeCell ref="SXW42:SXX42"/>
    <mergeCell ref="SXY42:SXZ42"/>
    <mergeCell ref="SYA42:SYB42"/>
    <mergeCell ref="SYC42:SYD42"/>
    <mergeCell ref="SXK42:SXL42"/>
    <mergeCell ref="SXM42:SXN42"/>
    <mergeCell ref="SXO42:SXP42"/>
    <mergeCell ref="SXQ42:SXR42"/>
    <mergeCell ref="SXS42:SXT42"/>
    <mergeCell ref="SXA42:SXB42"/>
    <mergeCell ref="SXC42:SXD42"/>
    <mergeCell ref="SXE42:SXF42"/>
    <mergeCell ref="SXG42:SXH42"/>
    <mergeCell ref="SXI42:SXJ42"/>
    <mergeCell ref="SZS42:SZT42"/>
    <mergeCell ref="SZU42:SZV42"/>
    <mergeCell ref="SZW42:SZX42"/>
    <mergeCell ref="SZY42:SZZ42"/>
    <mergeCell ref="TAA42:TAB42"/>
    <mergeCell ref="SZI42:SZJ42"/>
    <mergeCell ref="SZK42:SZL42"/>
    <mergeCell ref="SZM42:SZN42"/>
    <mergeCell ref="SZO42:SZP42"/>
    <mergeCell ref="SZQ42:SZR42"/>
    <mergeCell ref="SYY42:SYZ42"/>
    <mergeCell ref="SZA42:SZB42"/>
    <mergeCell ref="SZC42:SZD42"/>
    <mergeCell ref="SZE42:SZF42"/>
    <mergeCell ref="SZG42:SZH42"/>
    <mergeCell ref="SYO42:SYP42"/>
    <mergeCell ref="SYQ42:SYR42"/>
    <mergeCell ref="SYS42:SYT42"/>
    <mergeCell ref="SYU42:SYV42"/>
    <mergeCell ref="SYW42:SYX42"/>
    <mergeCell ref="TBG42:TBH42"/>
    <mergeCell ref="TBI42:TBJ42"/>
    <mergeCell ref="TBK42:TBL42"/>
    <mergeCell ref="TBM42:TBN42"/>
    <mergeCell ref="TBO42:TBP42"/>
    <mergeCell ref="TAW42:TAX42"/>
    <mergeCell ref="TAY42:TAZ42"/>
    <mergeCell ref="TBA42:TBB42"/>
    <mergeCell ref="TBC42:TBD42"/>
    <mergeCell ref="TBE42:TBF42"/>
    <mergeCell ref="TAM42:TAN42"/>
    <mergeCell ref="TAO42:TAP42"/>
    <mergeCell ref="TAQ42:TAR42"/>
    <mergeCell ref="TAS42:TAT42"/>
    <mergeCell ref="TAU42:TAV42"/>
    <mergeCell ref="TAC42:TAD42"/>
    <mergeCell ref="TAE42:TAF42"/>
    <mergeCell ref="TAG42:TAH42"/>
    <mergeCell ref="TAI42:TAJ42"/>
    <mergeCell ref="TAK42:TAL42"/>
    <mergeCell ref="TCU42:TCV42"/>
    <mergeCell ref="TCW42:TCX42"/>
    <mergeCell ref="TCY42:TCZ42"/>
    <mergeCell ref="TDA42:TDB42"/>
    <mergeCell ref="TDC42:TDD42"/>
    <mergeCell ref="TCK42:TCL42"/>
    <mergeCell ref="TCM42:TCN42"/>
    <mergeCell ref="TCO42:TCP42"/>
    <mergeCell ref="TCQ42:TCR42"/>
    <mergeCell ref="TCS42:TCT42"/>
    <mergeCell ref="TCA42:TCB42"/>
    <mergeCell ref="TCC42:TCD42"/>
    <mergeCell ref="TCE42:TCF42"/>
    <mergeCell ref="TCG42:TCH42"/>
    <mergeCell ref="TCI42:TCJ42"/>
    <mergeCell ref="TBQ42:TBR42"/>
    <mergeCell ref="TBS42:TBT42"/>
    <mergeCell ref="TBU42:TBV42"/>
    <mergeCell ref="TBW42:TBX42"/>
    <mergeCell ref="TBY42:TBZ42"/>
    <mergeCell ref="TEI42:TEJ42"/>
    <mergeCell ref="TEK42:TEL42"/>
    <mergeCell ref="TEM42:TEN42"/>
    <mergeCell ref="TEO42:TEP42"/>
    <mergeCell ref="TEQ42:TER42"/>
    <mergeCell ref="TDY42:TDZ42"/>
    <mergeCell ref="TEA42:TEB42"/>
    <mergeCell ref="TEC42:TED42"/>
    <mergeCell ref="TEE42:TEF42"/>
    <mergeCell ref="TEG42:TEH42"/>
    <mergeCell ref="TDO42:TDP42"/>
    <mergeCell ref="TDQ42:TDR42"/>
    <mergeCell ref="TDS42:TDT42"/>
    <mergeCell ref="TDU42:TDV42"/>
    <mergeCell ref="TDW42:TDX42"/>
    <mergeCell ref="TDE42:TDF42"/>
    <mergeCell ref="TDG42:TDH42"/>
    <mergeCell ref="TDI42:TDJ42"/>
    <mergeCell ref="TDK42:TDL42"/>
    <mergeCell ref="TDM42:TDN42"/>
    <mergeCell ref="TFW42:TFX42"/>
    <mergeCell ref="TFY42:TFZ42"/>
    <mergeCell ref="TGA42:TGB42"/>
    <mergeCell ref="TGC42:TGD42"/>
    <mergeCell ref="TGE42:TGF42"/>
    <mergeCell ref="TFM42:TFN42"/>
    <mergeCell ref="TFO42:TFP42"/>
    <mergeCell ref="TFQ42:TFR42"/>
    <mergeCell ref="TFS42:TFT42"/>
    <mergeCell ref="TFU42:TFV42"/>
    <mergeCell ref="TFC42:TFD42"/>
    <mergeCell ref="TFE42:TFF42"/>
    <mergeCell ref="TFG42:TFH42"/>
    <mergeCell ref="TFI42:TFJ42"/>
    <mergeCell ref="TFK42:TFL42"/>
    <mergeCell ref="TES42:TET42"/>
    <mergeCell ref="TEU42:TEV42"/>
    <mergeCell ref="TEW42:TEX42"/>
    <mergeCell ref="TEY42:TEZ42"/>
    <mergeCell ref="TFA42:TFB42"/>
    <mergeCell ref="THK42:THL42"/>
    <mergeCell ref="THM42:THN42"/>
    <mergeCell ref="THO42:THP42"/>
    <mergeCell ref="THQ42:THR42"/>
    <mergeCell ref="THS42:THT42"/>
    <mergeCell ref="THA42:THB42"/>
    <mergeCell ref="THC42:THD42"/>
    <mergeCell ref="THE42:THF42"/>
    <mergeCell ref="THG42:THH42"/>
    <mergeCell ref="THI42:THJ42"/>
    <mergeCell ref="TGQ42:TGR42"/>
    <mergeCell ref="TGS42:TGT42"/>
    <mergeCell ref="TGU42:TGV42"/>
    <mergeCell ref="TGW42:TGX42"/>
    <mergeCell ref="TGY42:TGZ42"/>
    <mergeCell ref="TGG42:TGH42"/>
    <mergeCell ref="TGI42:TGJ42"/>
    <mergeCell ref="TGK42:TGL42"/>
    <mergeCell ref="TGM42:TGN42"/>
    <mergeCell ref="TGO42:TGP42"/>
    <mergeCell ref="TIY42:TIZ42"/>
    <mergeCell ref="TJA42:TJB42"/>
    <mergeCell ref="TJC42:TJD42"/>
    <mergeCell ref="TJE42:TJF42"/>
    <mergeCell ref="TJG42:TJH42"/>
    <mergeCell ref="TIO42:TIP42"/>
    <mergeCell ref="TIQ42:TIR42"/>
    <mergeCell ref="TIS42:TIT42"/>
    <mergeCell ref="TIU42:TIV42"/>
    <mergeCell ref="TIW42:TIX42"/>
    <mergeCell ref="TIE42:TIF42"/>
    <mergeCell ref="TIG42:TIH42"/>
    <mergeCell ref="TII42:TIJ42"/>
    <mergeCell ref="TIK42:TIL42"/>
    <mergeCell ref="TIM42:TIN42"/>
    <mergeCell ref="THU42:THV42"/>
    <mergeCell ref="THW42:THX42"/>
    <mergeCell ref="THY42:THZ42"/>
    <mergeCell ref="TIA42:TIB42"/>
    <mergeCell ref="TIC42:TID42"/>
    <mergeCell ref="TKM42:TKN42"/>
    <mergeCell ref="TKO42:TKP42"/>
    <mergeCell ref="TKQ42:TKR42"/>
    <mergeCell ref="TKS42:TKT42"/>
    <mergeCell ref="TKU42:TKV42"/>
    <mergeCell ref="TKC42:TKD42"/>
    <mergeCell ref="TKE42:TKF42"/>
    <mergeCell ref="TKG42:TKH42"/>
    <mergeCell ref="TKI42:TKJ42"/>
    <mergeCell ref="TKK42:TKL42"/>
    <mergeCell ref="TJS42:TJT42"/>
    <mergeCell ref="TJU42:TJV42"/>
    <mergeCell ref="TJW42:TJX42"/>
    <mergeCell ref="TJY42:TJZ42"/>
    <mergeCell ref="TKA42:TKB42"/>
    <mergeCell ref="TJI42:TJJ42"/>
    <mergeCell ref="TJK42:TJL42"/>
    <mergeCell ref="TJM42:TJN42"/>
    <mergeCell ref="TJO42:TJP42"/>
    <mergeCell ref="TJQ42:TJR42"/>
    <mergeCell ref="TMA42:TMB42"/>
    <mergeCell ref="TMC42:TMD42"/>
    <mergeCell ref="TME42:TMF42"/>
    <mergeCell ref="TMG42:TMH42"/>
    <mergeCell ref="TMI42:TMJ42"/>
    <mergeCell ref="TLQ42:TLR42"/>
    <mergeCell ref="TLS42:TLT42"/>
    <mergeCell ref="TLU42:TLV42"/>
    <mergeCell ref="TLW42:TLX42"/>
    <mergeCell ref="TLY42:TLZ42"/>
    <mergeCell ref="TLG42:TLH42"/>
    <mergeCell ref="TLI42:TLJ42"/>
    <mergeCell ref="TLK42:TLL42"/>
    <mergeCell ref="TLM42:TLN42"/>
    <mergeCell ref="TLO42:TLP42"/>
    <mergeCell ref="TKW42:TKX42"/>
    <mergeCell ref="TKY42:TKZ42"/>
    <mergeCell ref="TLA42:TLB42"/>
    <mergeCell ref="TLC42:TLD42"/>
    <mergeCell ref="TLE42:TLF42"/>
    <mergeCell ref="TNO42:TNP42"/>
    <mergeCell ref="TNQ42:TNR42"/>
    <mergeCell ref="TNS42:TNT42"/>
    <mergeCell ref="TNU42:TNV42"/>
    <mergeCell ref="TNW42:TNX42"/>
    <mergeCell ref="TNE42:TNF42"/>
    <mergeCell ref="TNG42:TNH42"/>
    <mergeCell ref="TNI42:TNJ42"/>
    <mergeCell ref="TNK42:TNL42"/>
    <mergeCell ref="TNM42:TNN42"/>
    <mergeCell ref="TMU42:TMV42"/>
    <mergeCell ref="TMW42:TMX42"/>
    <mergeCell ref="TMY42:TMZ42"/>
    <mergeCell ref="TNA42:TNB42"/>
    <mergeCell ref="TNC42:TND42"/>
    <mergeCell ref="TMK42:TML42"/>
    <mergeCell ref="TMM42:TMN42"/>
    <mergeCell ref="TMO42:TMP42"/>
    <mergeCell ref="TMQ42:TMR42"/>
    <mergeCell ref="TMS42:TMT42"/>
    <mergeCell ref="TPC42:TPD42"/>
    <mergeCell ref="TPE42:TPF42"/>
    <mergeCell ref="TPG42:TPH42"/>
    <mergeCell ref="TPI42:TPJ42"/>
    <mergeCell ref="TPK42:TPL42"/>
    <mergeCell ref="TOS42:TOT42"/>
    <mergeCell ref="TOU42:TOV42"/>
    <mergeCell ref="TOW42:TOX42"/>
    <mergeCell ref="TOY42:TOZ42"/>
    <mergeCell ref="TPA42:TPB42"/>
    <mergeCell ref="TOI42:TOJ42"/>
    <mergeCell ref="TOK42:TOL42"/>
    <mergeCell ref="TOM42:TON42"/>
    <mergeCell ref="TOO42:TOP42"/>
    <mergeCell ref="TOQ42:TOR42"/>
    <mergeCell ref="TNY42:TNZ42"/>
    <mergeCell ref="TOA42:TOB42"/>
    <mergeCell ref="TOC42:TOD42"/>
    <mergeCell ref="TOE42:TOF42"/>
    <mergeCell ref="TOG42:TOH42"/>
    <mergeCell ref="TQQ42:TQR42"/>
    <mergeCell ref="TQS42:TQT42"/>
    <mergeCell ref="TQU42:TQV42"/>
    <mergeCell ref="TQW42:TQX42"/>
    <mergeCell ref="TQY42:TQZ42"/>
    <mergeCell ref="TQG42:TQH42"/>
    <mergeCell ref="TQI42:TQJ42"/>
    <mergeCell ref="TQK42:TQL42"/>
    <mergeCell ref="TQM42:TQN42"/>
    <mergeCell ref="TQO42:TQP42"/>
    <mergeCell ref="TPW42:TPX42"/>
    <mergeCell ref="TPY42:TPZ42"/>
    <mergeCell ref="TQA42:TQB42"/>
    <mergeCell ref="TQC42:TQD42"/>
    <mergeCell ref="TQE42:TQF42"/>
    <mergeCell ref="TPM42:TPN42"/>
    <mergeCell ref="TPO42:TPP42"/>
    <mergeCell ref="TPQ42:TPR42"/>
    <mergeCell ref="TPS42:TPT42"/>
    <mergeCell ref="TPU42:TPV42"/>
    <mergeCell ref="TSE42:TSF42"/>
    <mergeCell ref="TSG42:TSH42"/>
    <mergeCell ref="TSI42:TSJ42"/>
    <mergeCell ref="TSK42:TSL42"/>
    <mergeCell ref="TSM42:TSN42"/>
    <mergeCell ref="TRU42:TRV42"/>
    <mergeCell ref="TRW42:TRX42"/>
    <mergeCell ref="TRY42:TRZ42"/>
    <mergeCell ref="TSA42:TSB42"/>
    <mergeCell ref="TSC42:TSD42"/>
    <mergeCell ref="TRK42:TRL42"/>
    <mergeCell ref="TRM42:TRN42"/>
    <mergeCell ref="TRO42:TRP42"/>
    <mergeCell ref="TRQ42:TRR42"/>
    <mergeCell ref="TRS42:TRT42"/>
    <mergeCell ref="TRA42:TRB42"/>
    <mergeCell ref="TRC42:TRD42"/>
    <mergeCell ref="TRE42:TRF42"/>
    <mergeCell ref="TRG42:TRH42"/>
    <mergeCell ref="TRI42:TRJ42"/>
    <mergeCell ref="TTS42:TTT42"/>
    <mergeCell ref="TTU42:TTV42"/>
    <mergeCell ref="TTW42:TTX42"/>
    <mergeCell ref="TTY42:TTZ42"/>
    <mergeCell ref="TUA42:TUB42"/>
    <mergeCell ref="TTI42:TTJ42"/>
    <mergeCell ref="TTK42:TTL42"/>
    <mergeCell ref="TTM42:TTN42"/>
    <mergeCell ref="TTO42:TTP42"/>
    <mergeCell ref="TTQ42:TTR42"/>
    <mergeCell ref="TSY42:TSZ42"/>
    <mergeCell ref="TTA42:TTB42"/>
    <mergeCell ref="TTC42:TTD42"/>
    <mergeCell ref="TTE42:TTF42"/>
    <mergeCell ref="TTG42:TTH42"/>
    <mergeCell ref="TSO42:TSP42"/>
    <mergeCell ref="TSQ42:TSR42"/>
    <mergeCell ref="TSS42:TST42"/>
    <mergeCell ref="TSU42:TSV42"/>
    <mergeCell ref="TSW42:TSX42"/>
    <mergeCell ref="TVG42:TVH42"/>
    <mergeCell ref="TVI42:TVJ42"/>
    <mergeCell ref="TVK42:TVL42"/>
    <mergeCell ref="TVM42:TVN42"/>
    <mergeCell ref="TVO42:TVP42"/>
    <mergeCell ref="TUW42:TUX42"/>
    <mergeCell ref="TUY42:TUZ42"/>
    <mergeCell ref="TVA42:TVB42"/>
    <mergeCell ref="TVC42:TVD42"/>
    <mergeCell ref="TVE42:TVF42"/>
    <mergeCell ref="TUM42:TUN42"/>
    <mergeCell ref="TUO42:TUP42"/>
    <mergeCell ref="TUQ42:TUR42"/>
    <mergeCell ref="TUS42:TUT42"/>
    <mergeCell ref="TUU42:TUV42"/>
    <mergeCell ref="TUC42:TUD42"/>
    <mergeCell ref="TUE42:TUF42"/>
    <mergeCell ref="TUG42:TUH42"/>
    <mergeCell ref="TUI42:TUJ42"/>
    <mergeCell ref="TUK42:TUL42"/>
    <mergeCell ref="TWU42:TWV42"/>
    <mergeCell ref="TWW42:TWX42"/>
    <mergeCell ref="TWY42:TWZ42"/>
    <mergeCell ref="TXA42:TXB42"/>
    <mergeCell ref="TXC42:TXD42"/>
    <mergeCell ref="TWK42:TWL42"/>
    <mergeCell ref="TWM42:TWN42"/>
    <mergeCell ref="TWO42:TWP42"/>
    <mergeCell ref="TWQ42:TWR42"/>
    <mergeCell ref="TWS42:TWT42"/>
    <mergeCell ref="TWA42:TWB42"/>
    <mergeCell ref="TWC42:TWD42"/>
    <mergeCell ref="TWE42:TWF42"/>
    <mergeCell ref="TWG42:TWH42"/>
    <mergeCell ref="TWI42:TWJ42"/>
    <mergeCell ref="TVQ42:TVR42"/>
    <mergeCell ref="TVS42:TVT42"/>
    <mergeCell ref="TVU42:TVV42"/>
    <mergeCell ref="TVW42:TVX42"/>
    <mergeCell ref="TVY42:TVZ42"/>
    <mergeCell ref="TYI42:TYJ42"/>
    <mergeCell ref="TYK42:TYL42"/>
    <mergeCell ref="TYM42:TYN42"/>
    <mergeCell ref="TYO42:TYP42"/>
    <mergeCell ref="TYQ42:TYR42"/>
    <mergeCell ref="TXY42:TXZ42"/>
    <mergeCell ref="TYA42:TYB42"/>
    <mergeCell ref="TYC42:TYD42"/>
    <mergeCell ref="TYE42:TYF42"/>
    <mergeCell ref="TYG42:TYH42"/>
    <mergeCell ref="TXO42:TXP42"/>
    <mergeCell ref="TXQ42:TXR42"/>
    <mergeCell ref="TXS42:TXT42"/>
    <mergeCell ref="TXU42:TXV42"/>
    <mergeCell ref="TXW42:TXX42"/>
    <mergeCell ref="TXE42:TXF42"/>
    <mergeCell ref="TXG42:TXH42"/>
    <mergeCell ref="TXI42:TXJ42"/>
    <mergeCell ref="TXK42:TXL42"/>
    <mergeCell ref="TXM42:TXN42"/>
    <mergeCell ref="TZW42:TZX42"/>
    <mergeCell ref="TZY42:TZZ42"/>
    <mergeCell ref="UAA42:UAB42"/>
    <mergeCell ref="UAC42:UAD42"/>
    <mergeCell ref="UAE42:UAF42"/>
    <mergeCell ref="TZM42:TZN42"/>
    <mergeCell ref="TZO42:TZP42"/>
    <mergeCell ref="TZQ42:TZR42"/>
    <mergeCell ref="TZS42:TZT42"/>
    <mergeCell ref="TZU42:TZV42"/>
    <mergeCell ref="TZC42:TZD42"/>
    <mergeCell ref="TZE42:TZF42"/>
    <mergeCell ref="TZG42:TZH42"/>
    <mergeCell ref="TZI42:TZJ42"/>
    <mergeCell ref="TZK42:TZL42"/>
    <mergeCell ref="TYS42:TYT42"/>
    <mergeCell ref="TYU42:TYV42"/>
    <mergeCell ref="TYW42:TYX42"/>
    <mergeCell ref="TYY42:TYZ42"/>
    <mergeCell ref="TZA42:TZB42"/>
    <mergeCell ref="UBK42:UBL42"/>
    <mergeCell ref="UBM42:UBN42"/>
    <mergeCell ref="UBO42:UBP42"/>
    <mergeCell ref="UBQ42:UBR42"/>
    <mergeCell ref="UBS42:UBT42"/>
    <mergeCell ref="UBA42:UBB42"/>
    <mergeCell ref="UBC42:UBD42"/>
    <mergeCell ref="UBE42:UBF42"/>
    <mergeCell ref="UBG42:UBH42"/>
    <mergeCell ref="UBI42:UBJ42"/>
    <mergeCell ref="UAQ42:UAR42"/>
    <mergeCell ref="UAS42:UAT42"/>
    <mergeCell ref="UAU42:UAV42"/>
    <mergeCell ref="UAW42:UAX42"/>
    <mergeCell ref="UAY42:UAZ42"/>
    <mergeCell ref="UAG42:UAH42"/>
    <mergeCell ref="UAI42:UAJ42"/>
    <mergeCell ref="UAK42:UAL42"/>
    <mergeCell ref="UAM42:UAN42"/>
    <mergeCell ref="UAO42:UAP42"/>
    <mergeCell ref="UCY42:UCZ42"/>
    <mergeCell ref="UDA42:UDB42"/>
    <mergeCell ref="UDC42:UDD42"/>
    <mergeCell ref="UDE42:UDF42"/>
    <mergeCell ref="UDG42:UDH42"/>
    <mergeCell ref="UCO42:UCP42"/>
    <mergeCell ref="UCQ42:UCR42"/>
    <mergeCell ref="UCS42:UCT42"/>
    <mergeCell ref="UCU42:UCV42"/>
    <mergeCell ref="UCW42:UCX42"/>
    <mergeCell ref="UCE42:UCF42"/>
    <mergeCell ref="UCG42:UCH42"/>
    <mergeCell ref="UCI42:UCJ42"/>
    <mergeCell ref="UCK42:UCL42"/>
    <mergeCell ref="UCM42:UCN42"/>
    <mergeCell ref="UBU42:UBV42"/>
    <mergeCell ref="UBW42:UBX42"/>
    <mergeCell ref="UBY42:UBZ42"/>
    <mergeCell ref="UCA42:UCB42"/>
    <mergeCell ref="UCC42:UCD42"/>
    <mergeCell ref="UEM42:UEN42"/>
    <mergeCell ref="UEO42:UEP42"/>
    <mergeCell ref="UEQ42:UER42"/>
    <mergeCell ref="UES42:UET42"/>
    <mergeCell ref="UEU42:UEV42"/>
    <mergeCell ref="UEC42:UED42"/>
    <mergeCell ref="UEE42:UEF42"/>
    <mergeCell ref="UEG42:UEH42"/>
    <mergeCell ref="UEI42:UEJ42"/>
    <mergeCell ref="UEK42:UEL42"/>
    <mergeCell ref="UDS42:UDT42"/>
    <mergeCell ref="UDU42:UDV42"/>
    <mergeCell ref="UDW42:UDX42"/>
    <mergeCell ref="UDY42:UDZ42"/>
    <mergeCell ref="UEA42:UEB42"/>
    <mergeCell ref="UDI42:UDJ42"/>
    <mergeCell ref="UDK42:UDL42"/>
    <mergeCell ref="UDM42:UDN42"/>
    <mergeCell ref="UDO42:UDP42"/>
    <mergeCell ref="UDQ42:UDR42"/>
    <mergeCell ref="UGA42:UGB42"/>
    <mergeCell ref="UGC42:UGD42"/>
    <mergeCell ref="UGE42:UGF42"/>
    <mergeCell ref="UGG42:UGH42"/>
    <mergeCell ref="UGI42:UGJ42"/>
    <mergeCell ref="UFQ42:UFR42"/>
    <mergeCell ref="UFS42:UFT42"/>
    <mergeCell ref="UFU42:UFV42"/>
    <mergeCell ref="UFW42:UFX42"/>
    <mergeCell ref="UFY42:UFZ42"/>
    <mergeCell ref="UFG42:UFH42"/>
    <mergeCell ref="UFI42:UFJ42"/>
    <mergeCell ref="UFK42:UFL42"/>
    <mergeCell ref="UFM42:UFN42"/>
    <mergeCell ref="UFO42:UFP42"/>
    <mergeCell ref="UEW42:UEX42"/>
    <mergeCell ref="UEY42:UEZ42"/>
    <mergeCell ref="UFA42:UFB42"/>
    <mergeCell ref="UFC42:UFD42"/>
    <mergeCell ref="UFE42:UFF42"/>
    <mergeCell ref="UHO42:UHP42"/>
    <mergeCell ref="UHQ42:UHR42"/>
    <mergeCell ref="UHS42:UHT42"/>
    <mergeCell ref="UHU42:UHV42"/>
    <mergeCell ref="UHW42:UHX42"/>
    <mergeCell ref="UHE42:UHF42"/>
    <mergeCell ref="UHG42:UHH42"/>
    <mergeCell ref="UHI42:UHJ42"/>
    <mergeCell ref="UHK42:UHL42"/>
    <mergeCell ref="UHM42:UHN42"/>
    <mergeCell ref="UGU42:UGV42"/>
    <mergeCell ref="UGW42:UGX42"/>
    <mergeCell ref="UGY42:UGZ42"/>
    <mergeCell ref="UHA42:UHB42"/>
    <mergeCell ref="UHC42:UHD42"/>
    <mergeCell ref="UGK42:UGL42"/>
    <mergeCell ref="UGM42:UGN42"/>
    <mergeCell ref="UGO42:UGP42"/>
    <mergeCell ref="UGQ42:UGR42"/>
    <mergeCell ref="UGS42:UGT42"/>
    <mergeCell ref="UJC42:UJD42"/>
    <mergeCell ref="UJE42:UJF42"/>
    <mergeCell ref="UJG42:UJH42"/>
    <mergeCell ref="UJI42:UJJ42"/>
    <mergeCell ref="UJK42:UJL42"/>
    <mergeCell ref="UIS42:UIT42"/>
    <mergeCell ref="UIU42:UIV42"/>
    <mergeCell ref="UIW42:UIX42"/>
    <mergeCell ref="UIY42:UIZ42"/>
    <mergeCell ref="UJA42:UJB42"/>
    <mergeCell ref="UII42:UIJ42"/>
    <mergeCell ref="UIK42:UIL42"/>
    <mergeCell ref="UIM42:UIN42"/>
    <mergeCell ref="UIO42:UIP42"/>
    <mergeCell ref="UIQ42:UIR42"/>
    <mergeCell ref="UHY42:UHZ42"/>
    <mergeCell ref="UIA42:UIB42"/>
    <mergeCell ref="UIC42:UID42"/>
    <mergeCell ref="UIE42:UIF42"/>
    <mergeCell ref="UIG42:UIH42"/>
    <mergeCell ref="UKQ42:UKR42"/>
    <mergeCell ref="UKS42:UKT42"/>
    <mergeCell ref="UKU42:UKV42"/>
    <mergeCell ref="UKW42:UKX42"/>
    <mergeCell ref="UKY42:UKZ42"/>
    <mergeCell ref="UKG42:UKH42"/>
    <mergeCell ref="UKI42:UKJ42"/>
    <mergeCell ref="UKK42:UKL42"/>
    <mergeCell ref="UKM42:UKN42"/>
    <mergeCell ref="UKO42:UKP42"/>
    <mergeCell ref="UJW42:UJX42"/>
    <mergeCell ref="UJY42:UJZ42"/>
    <mergeCell ref="UKA42:UKB42"/>
    <mergeCell ref="UKC42:UKD42"/>
    <mergeCell ref="UKE42:UKF42"/>
    <mergeCell ref="UJM42:UJN42"/>
    <mergeCell ref="UJO42:UJP42"/>
    <mergeCell ref="UJQ42:UJR42"/>
    <mergeCell ref="UJS42:UJT42"/>
    <mergeCell ref="UJU42:UJV42"/>
    <mergeCell ref="UME42:UMF42"/>
    <mergeCell ref="UMG42:UMH42"/>
    <mergeCell ref="UMI42:UMJ42"/>
    <mergeCell ref="UMK42:UML42"/>
    <mergeCell ref="UMM42:UMN42"/>
    <mergeCell ref="ULU42:ULV42"/>
    <mergeCell ref="ULW42:ULX42"/>
    <mergeCell ref="ULY42:ULZ42"/>
    <mergeCell ref="UMA42:UMB42"/>
    <mergeCell ref="UMC42:UMD42"/>
    <mergeCell ref="ULK42:ULL42"/>
    <mergeCell ref="ULM42:ULN42"/>
    <mergeCell ref="ULO42:ULP42"/>
    <mergeCell ref="ULQ42:ULR42"/>
    <mergeCell ref="ULS42:ULT42"/>
    <mergeCell ref="ULA42:ULB42"/>
    <mergeCell ref="ULC42:ULD42"/>
    <mergeCell ref="ULE42:ULF42"/>
    <mergeCell ref="ULG42:ULH42"/>
    <mergeCell ref="ULI42:ULJ42"/>
    <mergeCell ref="UNS42:UNT42"/>
    <mergeCell ref="UNU42:UNV42"/>
    <mergeCell ref="UNW42:UNX42"/>
    <mergeCell ref="UNY42:UNZ42"/>
    <mergeCell ref="UOA42:UOB42"/>
    <mergeCell ref="UNI42:UNJ42"/>
    <mergeCell ref="UNK42:UNL42"/>
    <mergeCell ref="UNM42:UNN42"/>
    <mergeCell ref="UNO42:UNP42"/>
    <mergeCell ref="UNQ42:UNR42"/>
    <mergeCell ref="UMY42:UMZ42"/>
    <mergeCell ref="UNA42:UNB42"/>
    <mergeCell ref="UNC42:UND42"/>
    <mergeCell ref="UNE42:UNF42"/>
    <mergeCell ref="UNG42:UNH42"/>
    <mergeCell ref="UMO42:UMP42"/>
    <mergeCell ref="UMQ42:UMR42"/>
    <mergeCell ref="UMS42:UMT42"/>
    <mergeCell ref="UMU42:UMV42"/>
    <mergeCell ref="UMW42:UMX42"/>
    <mergeCell ref="UPG42:UPH42"/>
    <mergeCell ref="UPI42:UPJ42"/>
    <mergeCell ref="UPK42:UPL42"/>
    <mergeCell ref="UPM42:UPN42"/>
    <mergeCell ref="UPO42:UPP42"/>
    <mergeCell ref="UOW42:UOX42"/>
    <mergeCell ref="UOY42:UOZ42"/>
    <mergeCell ref="UPA42:UPB42"/>
    <mergeCell ref="UPC42:UPD42"/>
    <mergeCell ref="UPE42:UPF42"/>
    <mergeCell ref="UOM42:UON42"/>
    <mergeCell ref="UOO42:UOP42"/>
    <mergeCell ref="UOQ42:UOR42"/>
    <mergeCell ref="UOS42:UOT42"/>
    <mergeCell ref="UOU42:UOV42"/>
    <mergeCell ref="UOC42:UOD42"/>
    <mergeCell ref="UOE42:UOF42"/>
    <mergeCell ref="UOG42:UOH42"/>
    <mergeCell ref="UOI42:UOJ42"/>
    <mergeCell ref="UOK42:UOL42"/>
    <mergeCell ref="UQU42:UQV42"/>
    <mergeCell ref="UQW42:UQX42"/>
    <mergeCell ref="UQY42:UQZ42"/>
    <mergeCell ref="URA42:URB42"/>
    <mergeCell ref="URC42:URD42"/>
    <mergeCell ref="UQK42:UQL42"/>
    <mergeCell ref="UQM42:UQN42"/>
    <mergeCell ref="UQO42:UQP42"/>
    <mergeCell ref="UQQ42:UQR42"/>
    <mergeCell ref="UQS42:UQT42"/>
    <mergeCell ref="UQA42:UQB42"/>
    <mergeCell ref="UQC42:UQD42"/>
    <mergeCell ref="UQE42:UQF42"/>
    <mergeCell ref="UQG42:UQH42"/>
    <mergeCell ref="UQI42:UQJ42"/>
    <mergeCell ref="UPQ42:UPR42"/>
    <mergeCell ref="UPS42:UPT42"/>
    <mergeCell ref="UPU42:UPV42"/>
    <mergeCell ref="UPW42:UPX42"/>
    <mergeCell ref="UPY42:UPZ42"/>
    <mergeCell ref="USI42:USJ42"/>
    <mergeCell ref="USK42:USL42"/>
    <mergeCell ref="USM42:USN42"/>
    <mergeCell ref="USO42:USP42"/>
    <mergeCell ref="USQ42:USR42"/>
    <mergeCell ref="URY42:URZ42"/>
    <mergeCell ref="USA42:USB42"/>
    <mergeCell ref="USC42:USD42"/>
    <mergeCell ref="USE42:USF42"/>
    <mergeCell ref="USG42:USH42"/>
    <mergeCell ref="URO42:URP42"/>
    <mergeCell ref="URQ42:URR42"/>
    <mergeCell ref="URS42:URT42"/>
    <mergeCell ref="URU42:URV42"/>
    <mergeCell ref="URW42:URX42"/>
    <mergeCell ref="URE42:URF42"/>
    <mergeCell ref="URG42:URH42"/>
    <mergeCell ref="URI42:URJ42"/>
    <mergeCell ref="URK42:URL42"/>
    <mergeCell ref="URM42:URN42"/>
    <mergeCell ref="UTW42:UTX42"/>
    <mergeCell ref="UTY42:UTZ42"/>
    <mergeCell ref="UUA42:UUB42"/>
    <mergeCell ref="UUC42:UUD42"/>
    <mergeCell ref="UUE42:UUF42"/>
    <mergeCell ref="UTM42:UTN42"/>
    <mergeCell ref="UTO42:UTP42"/>
    <mergeCell ref="UTQ42:UTR42"/>
    <mergeCell ref="UTS42:UTT42"/>
    <mergeCell ref="UTU42:UTV42"/>
    <mergeCell ref="UTC42:UTD42"/>
    <mergeCell ref="UTE42:UTF42"/>
    <mergeCell ref="UTG42:UTH42"/>
    <mergeCell ref="UTI42:UTJ42"/>
    <mergeCell ref="UTK42:UTL42"/>
    <mergeCell ref="USS42:UST42"/>
    <mergeCell ref="USU42:USV42"/>
    <mergeCell ref="USW42:USX42"/>
    <mergeCell ref="USY42:USZ42"/>
    <mergeCell ref="UTA42:UTB42"/>
    <mergeCell ref="UVK42:UVL42"/>
    <mergeCell ref="UVM42:UVN42"/>
    <mergeCell ref="UVO42:UVP42"/>
    <mergeCell ref="UVQ42:UVR42"/>
    <mergeCell ref="UVS42:UVT42"/>
    <mergeCell ref="UVA42:UVB42"/>
    <mergeCell ref="UVC42:UVD42"/>
    <mergeCell ref="UVE42:UVF42"/>
    <mergeCell ref="UVG42:UVH42"/>
    <mergeCell ref="UVI42:UVJ42"/>
    <mergeCell ref="UUQ42:UUR42"/>
    <mergeCell ref="UUS42:UUT42"/>
    <mergeCell ref="UUU42:UUV42"/>
    <mergeCell ref="UUW42:UUX42"/>
    <mergeCell ref="UUY42:UUZ42"/>
    <mergeCell ref="UUG42:UUH42"/>
    <mergeCell ref="UUI42:UUJ42"/>
    <mergeCell ref="UUK42:UUL42"/>
    <mergeCell ref="UUM42:UUN42"/>
    <mergeCell ref="UUO42:UUP42"/>
    <mergeCell ref="UWY42:UWZ42"/>
    <mergeCell ref="UXA42:UXB42"/>
    <mergeCell ref="UXC42:UXD42"/>
    <mergeCell ref="UXE42:UXF42"/>
    <mergeCell ref="UXG42:UXH42"/>
    <mergeCell ref="UWO42:UWP42"/>
    <mergeCell ref="UWQ42:UWR42"/>
    <mergeCell ref="UWS42:UWT42"/>
    <mergeCell ref="UWU42:UWV42"/>
    <mergeCell ref="UWW42:UWX42"/>
    <mergeCell ref="UWE42:UWF42"/>
    <mergeCell ref="UWG42:UWH42"/>
    <mergeCell ref="UWI42:UWJ42"/>
    <mergeCell ref="UWK42:UWL42"/>
    <mergeCell ref="UWM42:UWN42"/>
    <mergeCell ref="UVU42:UVV42"/>
    <mergeCell ref="UVW42:UVX42"/>
    <mergeCell ref="UVY42:UVZ42"/>
    <mergeCell ref="UWA42:UWB42"/>
    <mergeCell ref="UWC42:UWD42"/>
    <mergeCell ref="UYM42:UYN42"/>
    <mergeCell ref="UYO42:UYP42"/>
    <mergeCell ref="UYQ42:UYR42"/>
    <mergeCell ref="UYS42:UYT42"/>
    <mergeCell ref="UYU42:UYV42"/>
    <mergeCell ref="UYC42:UYD42"/>
    <mergeCell ref="UYE42:UYF42"/>
    <mergeCell ref="UYG42:UYH42"/>
    <mergeCell ref="UYI42:UYJ42"/>
    <mergeCell ref="UYK42:UYL42"/>
    <mergeCell ref="UXS42:UXT42"/>
    <mergeCell ref="UXU42:UXV42"/>
    <mergeCell ref="UXW42:UXX42"/>
    <mergeCell ref="UXY42:UXZ42"/>
    <mergeCell ref="UYA42:UYB42"/>
    <mergeCell ref="UXI42:UXJ42"/>
    <mergeCell ref="UXK42:UXL42"/>
    <mergeCell ref="UXM42:UXN42"/>
    <mergeCell ref="UXO42:UXP42"/>
    <mergeCell ref="UXQ42:UXR42"/>
    <mergeCell ref="VAA42:VAB42"/>
    <mergeCell ref="VAC42:VAD42"/>
    <mergeCell ref="VAE42:VAF42"/>
    <mergeCell ref="VAG42:VAH42"/>
    <mergeCell ref="VAI42:VAJ42"/>
    <mergeCell ref="UZQ42:UZR42"/>
    <mergeCell ref="UZS42:UZT42"/>
    <mergeCell ref="UZU42:UZV42"/>
    <mergeCell ref="UZW42:UZX42"/>
    <mergeCell ref="UZY42:UZZ42"/>
    <mergeCell ref="UZG42:UZH42"/>
    <mergeCell ref="UZI42:UZJ42"/>
    <mergeCell ref="UZK42:UZL42"/>
    <mergeCell ref="UZM42:UZN42"/>
    <mergeCell ref="UZO42:UZP42"/>
    <mergeCell ref="UYW42:UYX42"/>
    <mergeCell ref="UYY42:UYZ42"/>
    <mergeCell ref="UZA42:UZB42"/>
    <mergeCell ref="UZC42:UZD42"/>
    <mergeCell ref="UZE42:UZF42"/>
    <mergeCell ref="VBO42:VBP42"/>
    <mergeCell ref="VBQ42:VBR42"/>
    <mergeCell ref="VBS42:VBT42"/>
    <mergeCell ref="VBU42:VBV42"/>
    <mergeCell ref="VBW42:VBX42"/>
    <mergeCell ref="VBE42:VBF42"/>
    <mergeCell ref="VBG42:VBH42"/>
    <mergeCell ref="VBI42:VBJ42"/>
    <mergeCell ref="VBK42:VBL42"/>
    <mergeCell ref="VBM42:VBN42"/>
    <mergeCell ref="VAU42:VAV42"/>
    <mergeCell ref="VAW42:VAX42"/>
    <mergeCell ref="VAY42:VAZ42"/>
    <mergeCell ref="VBA42:VBB42"/>
    <mergeCell ref="VBC42:VBD42"/>
    <mergeCell ref="VAK42:VAL42"/>
    <mergeCell ref="VAM42:VAN42"/>
    <mergeCell ref="VAO42:VAP42"/>
    <mergeCell ref="VAQ42:VAR42"/>
    <mergeCell ref="VAS42:VAT42"/>
    <mergeCell ref="VDC42:VDD42"/>
    <mergeCell ref="VDE42:VDF42"/>
    <mergeCell ref="VDG42:VDH42"/>
    <mergeCell ref="VDI42:VDJ42"/>
    <mergeCell ref="VDK42:VDL42"/>
    <mergeCell ref="VCS42:VCT42"/>
    <mergeCell ref="VCU42:VCV42"/>
    <mergeCell ref="VCW42:VCX42"/>
    <mergeCell ref="VCY42:VCZ42"/>
    <mergeCell ref="VDA42:VDB42"/>
    <mergeCell ref="VCI42:VCJ42"/>
    <mergeCell ref="VCK42:VCL42"/>
    <mergeCell ref="VCM42:VCN42"/>
    <mergeCell ref="VCO42:VCP42"/>
    <mergeCell ref="VCQ42:VCR42"/>
    <mergeCell ref="VBY42:VBZ42"/>
    <mergeCell ref="VCA42:VCB42"/>
    <mergeCell ref="VCC42:VCD42"/>
    <mergeCell ref="VCE42:VCF42"/>
    <mergeCell ref="VCG42:VCH42"/>
    <mergeCell ref="VEQ42:VER42"/>
    <mergeCell ref="VES42:VET42"/>
    <mergeCell ref="VEU42:VEV42"/>
    <mergeCell ref="VEW42:VEX42"/>
    <mergeCell ref="VEY42:VEZ42"/>
    <mergeCell ref="VEG42:VEH42"/>
    <mergeCell ref="VEI42:VEJ42"/>
    <mergeCell ref="VEK42:VEL42"/>
    <mergeCell ref="VEM42:VEN42"/>
    <mergeCell ref="VEO42:VEP42"/>
    <mergeCell ref="VDW42:VDX42"/>
    <mergeCell ref="VDY42:VDZ42"/>
    <mergeCell ref="VEA42:VEB42"/>
    <mergeCell ref="VEC42:VED42"/>
    <mergeCell ref="VEE42:VEF42"/>
    <mergeCell ref="VDM42:VDN42"/>
    <mergeCell ref="VDO42:VDP42"/>
    <mergeCell ref="VDQ42:VDR42"/>
    <mergeCell ref="VDS42:VDT42"/>
    <mergeCell ref="VDU42:VDV42"/>
    <mergeCell ref="VGE42:VGF42"/>
    <mergeCell ref="VGG42:VGH42"/>
    <mergeCell ref="VGI42:VGJ42"/>
    <mergeCell ref="VGK42:VGL42"/>
    <mergeCell ref="VGM42:VGN42"/>
    <mergeCell ref="VFU42:VFV42"/>
    <mergeCell ref="VFW42:VFX42"/>
    <mergeCell ref="VFY42:VFZ42"/>
    <mergeCell ref="VGA42:VGB42"/>
    <mergeCell ref="VGC42:VGD42"/>
    <mergeCell ref="VFK42:VFL42"/>
    <mergeCell ref="VFM42:VFN42"/>
    <mergeCell ref="VFO42:VFP42"/>
    <mergeCell ref="VFQ42:VFR42"/>
    <mergeCell ref="VFS42:VFT42"/>
    <mergeCell ref="VFA42:VFB42"/>
    <mergeCell ref="VFC42:VFD42"/>
    <mergeCell ref="VFE42:VFF42"/>
    <mergeCell ref="VFG42:VFH42"/>
    <mergeCell ref="VFI42:VFJ42"/>
    <mergeCell ref="VHS42:VHT42"/>
    <mergeCell ref="VHU42:VHV42"/>
    <mergeCell ref="VHW42:VHX42"/>
    <mergeCell ref="VHY42:VHZ42"/>
    <mergeCell ref="VIA42:VIB42"/>
    <mergeCell ref="VHI42:VHJ42"/>
    <mergeCell ref="VHK42:VHL42"/>
    <mergeCell ref="VHM42:VHN42"/>
    <mergeCell ref="VHO42:VHP42"/>
    <mergeCell ref="VHQ42:VHR42"/>
    <mergeCell ref="VGY42:VGZ42"/>
    <mergeCell ref="VHA42:VHB42"/>
    <mergeCell ref="VHC42:VHD42"/>
    <mergeCell ref="VHE42:VHF42"/>
    <mergeCell ref="VHG42:VHH42"/>
    <mergeCell ref="VGO42:VGP42"/>
    <mergeCell ref="VGQ42:VGR42"/>
    <mergeCell ref="VGS42:VGT42"/>
    <mergeCell ref="VGU42:VGV42"/>
    <mergeCell ref="VGW42:VGX42"/>
    <mergeCell ref="VJG42:VJH42"/>
    <mergeCell ref="VJI42:VJJ42"/>
    <mergeCell ref="VJK42:VJL42"/>
    <mergeCell ref="VJM42:VJN42"/>
    <mergeCell ref="VJO42:VJP42"/>
    <mergeCell ref="VIW42:VIX42"/>
    <mergeCell ref="VIY42:VIZ42"/>
    <mergeCell ref="VJA42:VJB42"/>
    <mergeCell ref="VJC42:VJD42"/>
    <mergeCell ref="VJE42:VJF42"/>
    <mergeCell ref="VIM42:VIN42"/>
    <mergeCell ref="VIO42:VIP42"/>
    <mergeCell ref="VIQ42:VIR42"/>
    <mergeCell ref="VIS42:VIT42"/>
    <mergeCell ref="VIU42:VIV42"/>
    <mergeCell ref="VIC42:VID42"/>
    <mergeCell ref="VIE42:VIF42"/>
    <mergeCell ref="VIG42:VIH42"/>
    <mergeCell ref="VII42:VIJ42"/>
    <mergeCell ref="VIK42:VIL42"/>
    <mergeCell ref="VKU42:VKV42"/>
    <mergeCell ref="VKW42:VKX42"/>
    <mergeCell ref="VKY42:VKZ42"/>
    <mergeCell ref="VLA42:VLB42"/>
    <mergeCell ref="VLC42:VLD42"/>
    <mergeCell ref="VKK42:VKL42"/>
    <mergeCell ref="VKM42:VKN42"/>
    <mergeCell ref="VKO42:VKP42"/>
    <mergeCell ref="VKQ42:VKR42"/>
    <mergeCell ref="VKS42:VKT42"/>
    <mergeCell ref="VKA42:VKB42"/>
    <mergeCell ref="VKC42:VKD42"/>
    <mergeCell ref="VKE42:VKF42"/>
    <mergeCell ref="VKG42:VKH42"/>
    <mergeCell ref="VKI42:VKJ42"/>
    <mergeCell ref="VJQ42:VJR42"/>
    <mergeCell ref="VJS42:VJT42"/>
    <mergeCell ref="VJU42:VJV42"/>
    <mergeCell ref="VJW42:VJX42"/>
    <mergeCell ref="VJY42:VJZ42"/>
    <mergeCell ref="VMI42:VMJ42"/>
    <mergeCell ref="VMK42:VML42"/>
    <mergeCell ref="VMM42:VMN42"/>
    <mergeCell ref="VMO42:VMP42"/>
    <mergeCell ref="VMQ42:VMR42"/>
    <mergeCell ref="VLY42:VLZ42"/>
    <mergeCell ref="VMA42:VMB42"/>
    <mergeCell ref="VMC42:VMD42"/>
    <mergeCell ref="VME42:VMF42"/>
    <mergeCell ref="VMG42:VMH42"/>
    <mergeCell ref="VLO42:VLP42"/>
    <mergeCell ref="VLQ42:VLR42"/>
    <mergeCell ref="VLS42:VLT42"/>
    <mergeCell ref="VLU42:VLV42"/>
    <mergeCell ref="VLW42:VLX42"/>
    <mergeCell ref="VLE42:VLF42"/>
    <mergeCell ref="VLG42:VLH42"/>
    <mergeCell ref="VLI42:VLJ42"/>
    <mergeCell ref="VLK42:VLL42"/>
    <mergeCell ref="VLM42:VLN42"/>
    <mergeCell ref="VNW42:VNX42"/>
    <mergeCell ref="VNY42:VNZ42"/>
    <mergeCell ref="VOA42:VOB42"/>
    <mergeCell ref="VOC42:VOD42"/>
    <mergeCell ref="VOE42:VOF42"/>
    <mergeCell ref="VNM42:VNN42"/>
    <mergeCell ref="VNO42:VNP42"/>
    <mergeCell ref="VNQ42:VNR42"/>
    <mergeCell ref="VNS42:VNT42"/>
    <mergeCell ref="VNU42:VNV42"/>
    <mergeCell ref="VNC42:VND42"/>
    <mergeCell ref="VNE42:VNF42"/>
    <mergeCell ref="VNG42:VNH42"/>
    <mergeCell ref="VNI42:VNJ42"/>
    <mergeCell ref="VNK42:VNL42"/>
    <mergeCell ref="VMS42:VMT42"/>
    <mergeCell ref="VMU42:VMV42"/>
    <mergeCell ref="VMW42:VMX42"/>
    <mergeCell ref="VMY42:VMZ42"/>
    <mergeCell ref="VNA42:VNB42"/>
    <mergeCell ref="VPK42:VPL42"/>
    <mergeCell ref="VPM42:VPN42"/>
    <mergeCell ref="VPO42:VPP42"/>
    <mergeCell ref="VPQ42:VPR42"/>
    <mergeCell ref="VPS42:VPT42"/>
    <mergeCell ref="VPA42:VPB42"/>
    <mergeCell ref="VPC42:VPD42"/>
    <mergeCell ref="VPE42:VPF42"/>
    <mergeCell ref="VPG42:VPH42"/>
    <mergeCell ref="VPI42:VPJ42"/>
    <mergeCell ref="VOQ42:VOR42"/>
    <mergeCell ref="VOS42:VOT42"/>
    <mergeCell ref="VOU42:VOV42"/>
    <mergeCell ref="VOW42:VOX42"/>
    <mergeCell ref="VOY42:VOZ42"/>
    <mergeCell ref="VOG42:VOH42"/>
    <mergeCell ref="VOI42:VOJ42"/>
    <mergeCell ref="VOK42:VOL42"/>
    <mergeCell ref="VOM42:VON42"/>
    <mergeCell ref="VOO42:VOP42"/>
    <mergeCell ref="VQY42:VQZ42"/>
    <mergeCell ref="VRA42:VRB42"/>
    <mergeCell ref="VRC42:VRD42"/>
    <mergeCell ref="VRE42:VRF42"/>
    <mergeCell ref="VRG42:VRH42"/>
    <mergeCell ref="VQO42:VQP42"/>
    <mergeCell ref="VQQ42:VQR42"/>
    <mergeCell ref="VQS42:VQT42"/>
    <mergeCell ref="VQU42:VQV42"/>
    <mergeCell ref="VQW42:VQX42"/>
    <mergeCell ref="VQE42:VQF42"/>
    <mergeCell ref="VQG42:VQH42"/>
    <mergeCell ref="VQI42:VQJ42"/>
    <mergeCell ref="VQK42:VQL42"/>
    <mergeCell ref="VQM42:VQN42"/>
    <mergeCell ref="VPU42:VPV42"/>
    <mergeCell ref="VPW42:VPX42"/>
    <mergeCell ref="VPY42:VPZ42"/>
    <mergeCell ref="VQA42:VQB42"/>
    <mergeCell ref="VQC42:VQD42"/>
    <mergeCell ref="VSM42:VSN42"/>
    <mergeCell ref="VSO42:VSP42"/>
    <mergeCell ref="VSQ42:VSR42"/>
    <mergeCell ref="VSS42:VST42"/>
    <mergeCell ref="VSU42:VSV42"/>
    <mergeCell ref="VSC42:VSD42"/>
    <mergeCell ref="VSE42:VSF42"/>
    <mergeCell ref="VSG42:VSH42"/>
    <mergeCell ref="VSI42:VSJ42"/>
    <mergeCell ref="VSK42:VSL42"/>
    <mergeCell ref="VRS42:VRT42"/>
    <mergeCell ref="VRU42:VRV42"/>
    <mergeCell ref="VRW42:VRX42"/>
    <mergeCell ref="VRY42:VRZ42"/>
    <mergeCell ref="VSA42:VSB42"/>
    <mergeCell ref="VRI42:VRJ42"/>
    <mergeCell ref="VRK42:VRL42"/>
    <mergeCell ref="VRM42:VRN42"/>
    <mergeCell ref="VRO42:VRP42"/>
    <mergeCell ref="VRQ42:VRR42"/>
    <mergeCell ref="VUA42:VUB42"/>
    <mergeCell ref="VUC42:VUD42"/>
    <mergeCell ref="VUE42:VUF42"/>
    <mergeCell ref="VUG42:VUH42"/>
    <mergeCell ref="VUI42:VUJ42"/>
    <mergeCell ref="VTQ42:VTR42"/>
    <mergeCell ref="VTS42:VTT42"/>
    <mergeCell ref="VTU42:VTV42"/>
    <mergeCell ref="VTW42:VTX42"/>
    <mergeCell ref="VTY42:VTZ42"/>
    <mergeCell ref="VTG42:VTH42"/>
    <mergeCell ref="VTI42:VTJ42"/>
    <mergeCell ref="VTK42:VTL42"/>
    <mergeCell ref="VTM42:VTN42"/>
    <mergeCell ref="VTO42:VTP42"/>
    <mergeCell ref="VSW42:VSX42"/>
    <mergeCell ref="VSY42:VSZ42"/>
    <mergeCell ref="VTA42:VTB42"/>
    <mergeCell ref="VTC42:VTD42"/>
    <mergeCell ref="VTE42:VTF42"/>
    <mergeCell ref="VVO42:VVP42"/>
    <mergeCell ref="VVQ42:VVR42"/>
    <mergeCell ref="VVS42:VVT42"/>
    <mergeCell ref="VVU42:VVV42"/>
    <mergeCell ref="VVW42:VVX42"/>
    <mergeCell ref="VVE42:VVF42"/>
    <mergeCell ref="VVG42:VVH42"/>
    <mergeCell ref="VVI42:VVJ42"/>
    <mergeCell ref="VVK42:VVL42"/>
    <mergeCell ref="VVM42:VVN42"/>
    <mergeCell ref="VUU42:VUV42"/>
    <mergeCell ref="VUW42:VUX42"/>
    <mergeCell ref="VUY42:VUZ42"/>
    <mergeCell ref="VVA42:VVB42"/>
    <mergeCell ref="VVC42:VVD42"/>
    <mergeCell ref="VUK42:VUL42"/>
    <mergeCell ref="VUM42:VUN42"/>
    <mergeCell ref="VUO42:VUP42"/>
    <mergeCell ref="VUQ42:VUR42"/>
    <mergeCell ref="VUS42:VUT42"/>
    <mergeCell ref="VXC42:VXD42"/>
    <mergeCell ref="VXE42:VXF42"/>
    <mergeCell ref="VXG42:VXH42"/>
    <mergeCell ref="VXI42:VXJ42"/>
    <mergeCell ref="VXK42:VXL42"/>
    <mergeCell ref="VWS42:VWT42"/>
    <mergeCell ref="VWU42:VWV42"/>
    <mergeCell ref="VWW42:VWX42"/>
    <mergeCell ref="VWY42:VWZ42"/>
    <mergeCell ref="VXA42:VXB42"/>
    <mergeCell ref="VWI42:VWJ42"/>
    <mergeCell ref="VWK42:VWL42"/>
    <mergeCell ref="VWM42:VWN42"/>
    <mergeCell ref="VWO42:VWP42"/>
    <mergeCell ref="VWQ42:VWR42"/>
    <mergeCell ref="VVY42:VVZ42"/>
    <mergeCell ref="VWA42:VWB42"/>
    <mergeCell ref="VWC42:VWD42"/>
    <mergeCell ref="VWE42:VWF42"/>
    <mergeCell ref="VWG42:VWH42"/>
    <mergeCell ref="VYQ42:VYR42"/>
    <mergeCell ref="VYS42:VYT42"/>
    <mergeCell ref="VYU42:VYV42"/>
    <mergeCell ref="VYW42:VYX42"/>
    <mergeCell ref="VYY42:VYZ42"/>
    <mergeCell ref="VYG42:VYH42"/>
    <mergeCell ref="VYI42:VYJ42"/>
    <mergeCell ref="VYK42:VYL42"/>
    <mergeCell ref="VYM42:VYN42"/>
    <mergeCell ref="VYO42:VYP42"/>
    <mergeCell ref="VXW42:VXX42"/>
    <mergeCell ref="VXY42:VXZ42"/>
    <mergeCell ref="VYA42:VYB42"/>
    <mergeCell ref="VYC42:VYD42"/>
    <mergeCell ref="VYE42:VYF42"/>
    <mergeCell ref="VXM42:VXN42"/>
    <mergeCell ref="VXO42:VXP42"/>
    <mergeCell ref="VXQ42:VXR42"/>
    <mergeCell ref="VXS42:VXT42"/>
    <mergeCell ref="VXU42:VXV42"/>
    <mergeCell ref="WAE42:WAF42"/>
    <mergeCell ref="WAG42:WAH42"/>
    <mergeCell ref="WAI42:WAJ42"/>
    <mergeCell ref="WAK42:WAL42"/>
    <mergeCell ref="WAM42:WAN42"/>
    <mergeCell ref="VZU42:VZV42"/>
    <mergeCell ref="VZW42:VZX42"/>
    <mergeCell ref="VZY42:VZZ42"/>
    <mergeCell ref="WAA42:WAB42"/>
    <mergeCell ref="WAC42:WAD42"/>
    <mergeCell ref="VZK42:VZL42"/>
    <mergeCell ref="VZM42:VZN42"/>
    <mergeCell ref="VZO42:VZP42"/>
    <mergeCell ref="VZQ42:VZR42"/>
    <mergeCell ref="VZS42:VZT42"/>
    <mergeCell ref="VZA42:VZB42"/>
    <mergeCell ref="VZC42:VZD42"/>
    <mergeCell ref="VZE42:VZF42"/>
    <mergeCell ref="VZG42:VZH42"/>
    <mergeCell ref="VZI42:VZJ42"/>
    <mergeCell ref="WBS42:WBT42"/>
    <mergeCell ref="WBU42:WBV42"/>
    <mergeCell ref="WBW42:WBX42"/>
    <mergeCell ref="WBY42:WBZ42"/>
    <mergeCell ref="WCA42:WCB42"/>
    <mergeCell ref="WBI42:WBJ42"/>
    <mergeCell ref="WBK42:WBL42"/>
    <mergeCell ref="WBM42:WBN42"/>
    <mergeCell ref="WBO42:WBP42"/>
    <mergeCell ref="WBQ42:WBR42"/>
    <mergeCell ref="WAY42:WAZ42"/>
    <mergeCell ref="WBA42:WBB42"/>
    <mergeCell ref="WBC42:WBD42"/>
    <mergeCell ref="WBE42:WBF42"/>
    <mergeCell ref="WBG42:WBH42"/>
    <mergeCell ref="WAO42:WAP42"/>
    <mergeCell ref="WAQ42:WAR42"/>
    <mergeCell ref="WAS42:WAT42"/>
    <mergeCell ref="WAU42:WAV42"/>
    <mergeCell ref="WAW42:WAX42"/>
    <mergeCell ref="WDG42:WDH42"/>
    <mergeCell ref="WDI42:WDJ42"/>
    <mergeCell ref="WDK42:WDL42"/>
    <mergeCell ref="WDM42:WDN42"/>
    <mergeCell ref="WDO42:WDP42"/>
    <mergeCell ref="WCW42:WCX42"/>
    <mergeCell ref="WCY42:WCZ42"/>
    <mergeCell ref="WDA42:WDB42"/>
    <mergeCell ref="WDC42:WDD42"/>
    <mergeCell ref="WDE42:WDF42"/>
    <mergeCell ref="WCM42:WCN42"/>
    <mergeCell ref="WCO42:WCP42"/>
    <mergeCell ref="WCQ42:WCR42"/>
    <mergeCell ref="WCS42:WCT42"/>
    <mergeCell ref="WCU42:WCV42"/>
    <mergeCell ref="WCC42:WCD42"/>
    <mergeCell ref="WCE42:WCF42"/>
    <mergeCell ref="WCG42:WCH42"/>
    <mergeCell ref="WCI42:WCJ42"/>
    <mergeCell ref="WCK42:WCL42"/>
    <mergeCell ref="WEU42:WEV42"/>
    <mergeCell ref="WEW42:WEX42"/>
    <mergeCell ref="WEY42:WEZ42"/>
    <mergeCell ref="WFA42:WFB42"/>
    <mergeCell ref="WFC42:WFD42"/>
    <mergeCell ref="WEK42:WEL42"/>
    <mergeCell ref="WEM42:WEN42"/>
    <mergeCell ref="WEO42:WEP42"/>
    <mergeCell ref="WEQ42:WER42"/>
    <mergeCell ref="WES42:WET42"/>
    <mergeCell ref="WEA42:WEB42"/>
    <mergeCell ref="WEC42:WED42"/>
    <mergeCell ref="WEE42:WEF42"/>
    <mergeCell ref="WEG42:WEH42"/>
    <mergeCell ref="WEI42:WEJ42"/>
    <mergeCell ref="WDQ42:WDR42"/>
    <mergeCell ref="WDS42:WDT42"/>
    <mergeCell ref="WDU42:WDV42"/>
    <mergeCell ref="WDW42:WDX42"/>
    <mergeCell ref="WDY42:WDZ42"/>
    <mergeCell ref="WGI42:WGJ42"/>
    <mergeCell ref="WGK42:WGL42"/>
    <mergeCell ref="WGM42:WGN42"/>
    <mergeCell ref="WGO42:WGP42"/>
    <mergeCell ref="WGQ42:WGR42"/>
    <mergeCell ref="WFY42:WFZ42"/>
    <mergeCell ref="WGA42:WGB42"/>
    <mergeCell ref="WGC42:WGD42"/>
    <mergeCell ref="WGE42:WGF42"/>
    <mergeCell ref="WGG42:WGH42"/>
    <mergeCell ref="WFO42:WFP42"/>
    <mergeCell ref="WFQ42:WFR42"/>
    <mergeCell ref="WFS42:WFT42"/>
    <mergeCell ref="WFU42:WFV42"/>
    <mergeCell ref="WFW42:WFX42"/>
    <mergeCell ref="WFE42:WFF42"/>
    <mergeCell ref="WFG42:WFH42"/>
    <mergeCell ref="WFI42:WFJ42"/>
    <mergeCell ref="WFK42:WFL42"/>
    <mergeCell ref="WFM42:WFN42"/>
    <mergeCell ref="WHW42:WHX42"/>
    <mergeCell ref="WHY42:WHZ42"/>
    <mergeCell ref="WIA42:WIB42"/>
    <mergeCell ref="WIC42:WID42"/>
    <mergeCell ref="WIE42:WIF42"/>
    <mergeCell ref="WHM42:WHN42"/>
    <mergeCell ref="WHO42:WHP42"/>
    <mergeCell ref="WHQ42:WHR42"/>
    <mergeCell ref="WHS42:WHT42"/>
    <mergeCell ref="WHU42:WHV42"/>
    <mergeCell ref="WHC42:WHD42"/>
    <mergeCell ref="WHE42:WHF42"/>
    <mergeCell ref="WHG42:WHH42"/>
    <mergeCell ref="WHI42:WHJ42"/>
    <mergeCell ref="WHK42:WHL42"/>
    <mergeCell ref="WGS42:WGT42"/>
    <mergeCell ref="WGU42:WGV42"/>
    <mergeCell ref="WGW42:WGX42"/>
    <mergeCell ref="WGY42:WGZ42"/>
    <mergeCell ref="WHA42:WHB42"/>
    <mergeCell ref="WJK42:WJL42"/>
    <mergeCell ref="WJM42:WJN42"/>
    <mergeCell ref="WJO42:WJP42"/>
    <mergeCell ref="WJQ42:WJR42"/>
    <mergeCell ref="WJS42:WJT42"/>
    <mergeCell ref="WJA42:WJB42"/>
    <mergeCell ref="WJC42:WJD42"/>
    <mergeCell ref="WJE42:WJF42"/>
    <mergeCell ref="WJG42:WJH42"/>
    <mergeCell ref="WJI42:WJJ42"/>
    <mergeCell ref="WIQ42:WIR42"/>
    <mergeCell ref="WIS42:WIT42"/>
    <mergeCell ref="WIU42:WIV42"/>
    <mergeCell ref="WIW42:WIX42"/>
    <mergeCell ref="WIY42:WIZ42"/>
    <mergeCell ref="WIG42:WIH42"/>
    <mergeCell ref="WII42:WIJ42"/>
    <mergeCell ref="WIK42:WIL42"/>
    <mergeCell ref="WIM42:WIN42"/>
    <mergeCell ref="WIO42:WIP42"/>
    <mergeCell ref="WKY42:WKZ42"/>
    <mergeCell ref="WLA42:WLB42"/>
    <mergeCell ref="WLC42:WLD42"/>
    <mergeCell ref="WLE42:WLF42"/>
    <mergeCell ref="WLG42:WLH42"/>
    <mergeCell ref="WKO42:WKP42"/>
    <mergeCell ref="WKQ42:WKR42"/>
    <mergeCell ref="WKS42:WKT42"/>
    <mergeCell ref="WKU42:WKV42"/>
    <mergeCell ref="WKW42:WKX42"/>
    <mergeCell ref="WKE42:WKF42"/>
    <mergeCell ref="WKG42:WKH42"/>
    <mergeCell ref="WKI42:WKJ42"/>
    <mergeCell ref="WKK42:WKL42"/>
    <mergeCell ref="WKM42:WKN42"/>
    <mergeCell ref="WJU42:WJV42"/>
    <mergeCell ref="WJW42:WJX42"/>
    <mergeCell ref="WJY42:WJZ42"/>
    <mergeCell ref="WKA42:WKB42"/>
    <mergeCell ref="WKC42:WKD42"/>
    <mergeCell ref="WMM42:WMN42"/>
    <mergeCell ref="WMO42:WMP42"/>
    <mergeCell ref="WMQ42:WMR42"/>
    <mergeCell ref="WMS42:WMT42"/>
    <mergeCell ref="WMU42:WMV42"/>
    <mergeCell ref="WMC42:WMD42"/>
    <mergeCell ref="WME42:WMF42"/>
    <mergeCell ref="WMG42:WMH42"/>
    <mergeCell ref="WMI42:WMJ42"/>
    <mergeCell ref="WMK42:WML42"/>
    <mergeCell ref="WLS42:WLT42"/>
    <mergeCell ref="WLU42:WLV42"/>
    <mergeCell ref="WLW42:WLX42"/>
    <mergeCell ref="WLY42:WLZ42"/>
    <mergeCell ref="WMA42:WMB42"/>
    <mergeCell ref="WLI42:WLJ42"/>
    <mergeCell ref="WLK42:WLL42"/>
    <mergeCell ref="WLM42:WLN42"/>
    <mergeCell ref="WLO42:WLP42"/>
    <mergeCell ref="WLQ42:WLR42"/>
    <mergeCell ref="WOA42:WOB42"/>
    <mergeCell ref="WOC42:WOD42"/>
    <mergeCell ref="WOE42:WOF42"/>
    <mergeCell ref="WOG42:WOH42"/>
    <mergeCell ref="WOI42:WOJ42"/>
    <mergeCell ref="WNQ42:WNR42"/>
    <mergeCell ref="WNS42:WNT42"/>
    <mergeCell ref="WNU42:WNV42"/>
    <mergeCell ref="WNW42:WNX42"/>
    <mergeCell ref="WNY42:WNZ42"/>
    <mergeCell ref="WNG42:WNH42"/>
    <mergeCell ref="WNI42:WNJ42"/>
    <mergeCell ref="WNK42:WNL42"/>
    <mergeCell ref="WNM42:WNN42"/>
    <mergeCell ref="WNO42:WNP42"/>
    <mergeCell ref="WMW42:WMX42"/>
    <mergeCell ref="WMY42:WMZ42"/>
    <mergeCell ref="WNA42:WNB42"/>
    <mergeCell ref="WNC42:WND42"/>
    <mergeCell ref="WNE42:WNF42"/>
    <mergeCell ref="WPO42:WPP42"/>
    <mergeCell ref="WPQ42:WPR42"/>
    <mergeCell ref="WPS42:WPT42"/>
    <mergeCell ref="WPU42:WPV42"/>
    <mergeCell ref="WPW42:WPX42"/>
    <mergeCell ref="WPE42:WPF42"/>
    <mergeCell ref="WPG42:WPH42"/>
    <mergeCell ref="WPI42:WPJ42"/>
    <mergeCell ref="WPK42:WPL42"/>
    <mergeCell ref="WPM42:WPN42"/>
    <mergeCell ref="WOU42:WOV42"/>
    <mergeCell ref="WOW42:WOX42"/>
    <mergeCell ref="WOY42:WOZ42"/>
    <mergeCell ref="WPA42:WPB42"/>
    <mergeCell ref="WPC42:WPD42"/>
    <mergeCell ref="WOK42:WOL42"/>
    <mergeCell ref="WOM42:WON42"/>
    <mergeCell ref="WOO42:WOP42"/>
    <mergeCell ref="WOQ42:WOR42"/>
    <mergeCell ref="WOS42:WOT42"/>
    <mergeCell ref="WRC42:WRD42"/>
    <mergeCell ref="WRE42:WRF42"/>
    <mergeCell ref="WRG42:WRH42"/>
    <mergeCell ref="WRI42:WRJ42"/>
    <mergeCell ref="WRK42:WRL42"/>
    <mergeCell ref="WQS42:WQT42"/>
    <mergeCell ref="WQU42:WQV42"/>
    <mergeCell ref="WQW42:WQX42"/>
    <mergeCell ref="WQY42:WQZ42"/>
    <mergeCell ref="WRA42:WRB42"/>
    <mergeCell ref="WQI42:WQJ42"/>
    <mergeCell ref="WQK42:WQL42"/>
    <mergeCell ref="WQM42:WQN42"/>
    <mergeCell ref="WQO42:WQP42"/>
    <mergeCell ref="WQQ42:WQR42"/>
    <mergeCell ref="WPY42:WPZ42"/>
    <mergeCell ref="WQA42:WQB42"/>
    <mergeCell ref="WQC42:WQD42"/>
    <mergeCell ref="WQE42:WQF42"/>
    <mergeCell ref="WQG42:WQH42"/>
    <mergeCell ref="WSQ42:WSR42"/>
    <mergeCell ref="WSS42:WST42"/>
    <mergeCell ref="WSU42:WSV42"/>
    <mergeCell ref="WSW42:WSX42"/>
    <mergeCell ref="WSY42:WSZ42"/>
    <mergeCell ref="WSG42:WSH42"/>
    <mergeCell ref="WSI42:WSJ42"/>
    <mergeCell ref="WSK42:WSL42"/>
    <mergeCell ref="WSM42:WSN42"/>
    <mergeCell ref="WSO42:WSP42"/>
    <mergeCell ref="WRW42:WRX42"/>
    <mergeCell ref="WRY42:WRZ42"/>
    <mergeCell ref="WSA42:WSB42"/>
    <mergeCell ref="WSC42:WSD42"/>
    <mergeCell ref="WSE42:WSF42"/>
    <mergeCell ref="WRM42:WRN42"/>
    <mergeCell ref="WRO42:WRP42"/>
    <mergeCell ref="WRQ42:WRR42"/>
    <mergeCell ref="WRS42:WRT42"/>
    <mergeCell ref="WRU42:WRV42"/>
    <mergeCell ref="WUE42:WUF42"/>
    <mergeCell ref="WUG42:WUH42"/>
    <mergeCell ref="WUI42:WUJ42"/>
    <mergeCell ref="WUK42:WUL42"/>
    <mergeCell ref="WUM42:WUN42"/>
    <mergeCell ref="WTU42:WTV42"/>
    <mergeCell ref="WTW42:WTX42"/>
    <mergeCell ref="WTY42:WTZ42"/>
    <mergeCell ref="WUA42:WUB42"/>
    <mergeCell ref="WUC42:WUD42"/>
    <mergeCell ref="WTK42:WTL42"/>
    <mergeCell ref="WTM42:WTN42"/>
    <mergeCell ref="WTO42:WTP42"/>
    <mergeCell ref="WTQ42:WTR42"/>
    <mergeCell ref="WTS42:WTT42"/>
    <mergeCell ref="WTA42:WTB42"/>
    <mergeCell ref="WTC42:WTD42"/>
    <mergeCell ref="WTE42:WTF42"/>
    <mergeCell ref="WTG42:WTH42"/>
    <mergeCell ref="WTI42:WTJ42"/>
    <mergeCell ref="WVS42:WVT42"/>
    <mergeCell ref="WVU42:WVV42"/>
    <mergeCell ref="WVW42:WVX42"/>
    <mergeCell ref="WVY42:WVZ42"/>
    <mergeCell ref="WWA42:WWB42"/>
    <mergeCell ref="WVI42:WVJ42"/>
    <mergeCell ref="WVK42:WVL42"/>
    <mergeCell ref="WVM42:WVN42"/>
    <mergeCell ref="WVO42:WVP42"/>
    <mergeCell ref="WVQ42:WVR42"/>
    <mergeCell ref="WUY42:WUZ42"/>
    <mergeCell ref="WVA42:WVB42"/>
    <mergeCell ref="WVC42:WVD42"/>
    <mergeCell ref="WVE42:WVF42"/>
    <mergeCell ref="WVG42:WVH42"/>
    <mergeCell ref="WUO42:WUP42"/>
    <mergeCell ref="WUQ42:WUR42"/>
    <mergeCell ref="WUS42:WUT42"/>
    <mergeCell ref="WUU42:WUV42"/>
    <mergeCell ref="WUW42:WUX42"/>
    <mergeCell ref="WXG42:WXH42"/>
    <mergeCell ref="WXI42:WXJ42"/>
    <mergeCell ref="WXK42:WXL42"/>
    <mergeCell ref="WXM42:WXN42"/>
    <mergeCell ref="WXO42:WXP42"/>
    <mergeCell ref="WWW42:WWX42"/>
    <mergeCell ref="WWY42:WWZ42"/>
    <mergeCell ref="WXA42:WXB42"/>
    <mergeCell ref="WXC42:WXD42"/>
    <mergeCell ref="WXE42:WXF42"/>
    <mergeCell ref="WWM42:WWN42"/>
    <mergeCell ref="WWO42:WWP42"/>
    <mergeCell ref="WWQ42:WWR42"/>
    <mergeCell ref="WWS42:WWT42"/>
    <mergeCell ref="WWU42:WWV42"/>
    <mergeCell ref="WWC42:WWD42"/>
    <mergeCell ref="WWE42:WWF42"/>
    <mergeCell ref="WWG42:WWH42"/>
    <mergeCell ref="WWI42:WWJ42"/>
    <mergeCell ref="WWK42:WWL42"/>
    <mergeCell ref="WYU42:WYV42"/>
    <mergeCell ref="WYW42:WYX42"/>
    <mergeCell ref="WYY42:WYZ42"/>
    <mergeCell ref="WZA42:WZB42"/>
    <mergeCell ref="WZC42:WZD42"/>
    <mergeCell ref="WYK42:WYL42"/>
    <mergeCell ref="WYM42:WYN42"/>
    <mergeCell ref="WYO42:WYP42"/>
    <mergeCell ref="WYQ42:WYR42"/>
    <mergeCell ref="WYS42:WYT42"/>
    <mergeCell ref="WYA42:WYB42"/>
    <mergeCell ref="WYC42:WYD42"/>
    <mergeCell ref="WYE42:WYF42"/>
    <mergeCell ref="WYG42:WYH42"/>
    <mergeCell ref="WYI42:WYJ42"/>
    <mergeCell ref="WXQ42:WXR42"/>
    <mergeCell ref="WXS42:WXT42"/>
    <mergeCell ref="WXU42:WXV42"/>
    <mergeCell ref="WXW42:WXX42"/>
    <mergeCell ref="WXY42:WXZ42"/>
    <mergeCell ref="XAI42:XAJ42"/>
    <mergeCell ref="XAK42:XAL42"/>
    <mergeCell ref="XAM42:XAN42"/>
    <mergeCell ref="XAO42:XAP42"/>
    <mergeCell ref="XAQ42:XAR42"/>
    <mergeCell ref="WZY42:WZZ42"/>
    <mergeCell ref="XAA42:XAB42"/>
    <mergeCell ref="XAC42:XAD42"/>
    <mergeCell ref="XAE42:XAF42"/>
    <mergeCell ref="XAG42:XAH42"/>
    <mergeCell ref="WZO42:WZP42"/>
    <mergeCell ref="WZQ42:WZR42"/>
    <mergeCell ref="WZS42:WZT42"/>
    <mergeCell ref="WZU42:WZV42"/>
    <mergeCell ref="WZW42:WZX42"/>
    <mergeCell ref="WZE42:WZF42"/>
    <mergeCell ref="WZG42:WZH42"/>
    <mergeCell ref="WZI42:WZJ42"/>
    <mergeCell ref="WZK42:WZL42"/>
    <mergeCell ref="WZM42:WZN42"/>
    <mergeCell ref="XBW42:XBX42"/>
    <mergeCell ref="XBY42:XBZ42"/>
    <mergeCell ref="XCA42:XCB42"/>
    <mergeCell ref="XCC42:XCD42"/>
    <mergeCell ref="XCE42:XCF42"/>
    <mergeCell ref="XBM42:XBN42"/>
    <mergeCell ref="XBO42:XBP42"/>
    <mergeCell ref="XBQ42:XBR42"/>
    <mergeCell ref="XBS42:XBT42"/>
    <mergeCell ref="XBU42:XBV42"/>
    <mergeCell ref="XBC42:XBD42"/>
    <mergeCell ref="XBE42:XBF42"/>
    <mergeCell ref="XBG42:XBH42"/>
    <mergeCell ref="XBI42:XBJ42"/>
    <mergeCell ref="XBK42:XBL42"/>
    <mergeCell ref="XAS42:XAT42"/>
    <mergeCell ref="XAU42:XAV42"/>
    <mergeCell ref="XAW42:XAX42"/>
    <mergeCell ref="XAY42:XAZ42"/>
    <mergeCell ref="XBA42:XBB42"/>
    <mergeCell ref="XDK42:XDL42"/>
    <mergeCell ref="XDM42:XDN42"/>
    <mergeCell ref="XDO42:XDP42"/>
    <mergeCell ref="XDQ42:XDR42"/>
    <mergeCell ref="XDS42:XDT42"/>
    <mergeCell ref="XDA42:XDB42"/>
    <mergeCell ref="XDC42:XDD42"/>
    <mergeCell ref="XDE42:XDF42"/>
    <mergeCell ref="XDG42:XDH42"/>
    <mergeCell ref="XDI42:XDJ42"/>
    <mergeCell ref="XCQ42:XCR42"/>
    <mergeCell ref="XCS42:XCT42"/>
    <mergeCell ref="XCU42:XCV42"/>
    <mergeCell ref="XCW42:XCX42"/>
    <mergeCell ref="XCY42:XCZ42"/>
    <mergeCell ref="XCG42:XCH42"/>
    <mergeCell ref="XCI42:XCJ42"/>
    <mergeCell ref="XCK42:XCL42"/>
    <mergeCell ref="XCM42:XCN42"/>
    <mergeCell ref="XCO42:XCP42"/>
    <mergeCell ref="XEY42:XEZ42"/>
    <mergeCell ref="XFA42:XFB42"/>
    <mergeCell ref="XFC42:XFD42"/>
    <mergeCell ref="XEO42:XEP42"/>
    <mergeCell ref="XEQ42:XER42"/>
    <mergeCell ref="XES42:XET42"/>
    <mergeCell ref="XEU42:XEV42"/>
    <mergeCell ref="XEW42:XEX42"/>
    <mergeCell ref="XEE42:XEF42"/>
    <mergeCell ref="XEG42:XEH42"/>
    <mergeCell ref="XEI42:XEJ42"/>
    <mergeCell ref="XEK42:XEL42"/>
    <mergeCell ref="XEM42:XEN42"/>
    <mergeCell ref="XDU42:XDV42"/>
    <mergeCell ref="XDW42:XDX42"/>
    <mergeCell ref="XDY42:XDZ42"/>
    <mergeCell ref="XEA42:XEB42"/>
    <mergeCell ref="XEC42:XED42"/>
  </mergeCells>
  <printOptions horizontalCentered="1" verticalCentered="1"/>
  <pageMargins left="0" right="0" top="0" bottom="0" header="0" footer="0"/>
  <pageSetup paperSize="9" scale="10" fitToHeight="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41DC9-7AF3-477D-9F6A-BCA2E2E5B37B}">
  <sheetPr codeName="Planilha11">
    <pageSetUpPr fitToPage="1"/>
  </sheetPr>
  <dimension ref="A1:B110"/>
  <sheetViews>
    <sheetView showGridLines="0" topLeftCell="A7" zoomScale="80" zoomScaleNormal="80" workbookViewId="0">
      <selection activeCell="G71" sqref="G71"/>
    </sheetView>
  </sheetViews>
  <sheetFormatPr defaultColWidth="9.26953125" defaultRowHeight="14.5" x14ac:dyDescent="0.35"/>
  <cols>
    <col min="1" max="1" width="80.7265625" customWidth="1"/>
    <col min="2" max="2" width="106" customWidth="1"/>
  </cols>
  <sheetData>
    <row r="1" spans="1:2" ht="18.5" x14ac:dyDescent="0.35">
      <c r="A1" s="30" t="s">
        <v>0</v>
      </c>
      <c r="B1" s="66"/>
    </row>
    <row r="2" spans="1:2" x14ac:dyDescent="0.35">
      <c r="A2" s="32" t="s">
        <v>32</v>
      </c>
      <c r="B2" s="67"/>
    </row>
    <row r="3" spans="1:2" x14ac:dyDescent="0.35">
      <c r="A3" s="32"/>
      <c r="B3" s="67"/>
    </row>
    <row r="4" spans="1:2" s="76" customFormat="1" ht="18.5" x14ac:dyDescent="0.45">
      <c r="A4" s="176" t="s">
        <v>32</v>
      </c>
      <c r="B4" s="176"/>
    </row>
    <row r="5" spans="1:2" s="76" customFormat="1" ht="14.9" customHeight="1" x14ac:dyDescent="0.45">
      <c r="A5" s="90"/>
      <c r="B5" s="90"/>
    </row>
    <row r="6" spans="1:2" ht="40.4" customHeight="1" x14ac:dyDescent="0.35">
      <c r="A6" s="22" t="s">
        <v>37</v>
      </c>
      <c r="B6" s="7" t="s">
        <v>229</v>
      </c>
    </row>
    <row r="7" spans="1:2" ht="20.149999999999999" customHeight="1" x14ac:dyDescent="0.35">
      <c r="A7" s="13" t="s">
        <v>38</v>
      </c>
      <c r="B7" s="33"/>
    </row>
    <row r="8" spans="1:2" ht="20.149999999999999" customHeight="1" x14ac:dyDescent="0.35">
      <c r="A8" s="10" t="s">
        <v>39</v>
      </c>
      <c r="B8" s="34" t="s">
        <v>230</v>
      </c>
    </row>
    <row r="9" spans="1:2" ht="29" x14ac:dyDescent="0.35">
      <c r="A9" s="6" t="s">
        <v>40</v>
      </c>
      <c r="B9" s="35" t="s">
        <v>231</v>
      </c>
    </row>
    <row r="10" spans="1:2" ht="20.149999999999999" customHeight="1" x14ac:dyDescent="0.35">
      <c r="A10" s="20" t="s">
        <v>41</v>
      </c>
      <c r="B10" s="36" t="s">
        <v>232</v>
      </c>
    </row>
    <row r="11" spans="1:2" ht="20.149999999999999" customHeight="1" x14ac:dyDescent="0.35">
      <c r="A11" s="20" t="s">
        <v>42</v>
      </c>
      <c r="B11" s="36" t="s">
        <v>233</v>
      </c>
    </row>
    <row r="12" spans="1:2" ht="20.149999999999999" customHeight="1" x14ac:dyDescent="0.35">
      <c r="A12" s="20" t="s">
        <v>43</v>
      </c>
      <c r="B12" s="36" t="s">
        <v>234</v>
      </c>
    </row>
    <row r="13" spans="1:2" ht="20.149999999999999" customHeight="1" x14ac:dyDescent="0.35">
      <c r="A13" s="20" t="s">
        <v>44</v>
      </c>
      <c r="B13" s="36" t="s">
        <v>235</v>
      </c>
    </row>
    <row r="14" spans="1:2" ht="43.5" x14ac:dyDescent="0.35">
      <c r="A14" s="20" t="s">
        <v>45</v>
      </c>
      <c r="B14" s="36" t="s">
        <v>236</v>
      </c>
    </row>
    <row r="15" spans="1:2" ht="20.149999999999999" customHeight="1" x14ac:dyDescent="0.35">
      <c r="A15" s="6" t="s">
        <v>46</v>
      </c>
      <c r="B15" s="35" t="s">
        <v>237</v>
      </c>
    </row>
    <row r="16" spans="1:2" ht="58" x14ac:dyDescent="0.35">
      <c r="A16" s="20" t="s">
        <v>47</v>
      </c>
      <c r="B16" s="36" t="s">
        <v>238</v>
      </c>
    </row>
    <row r="17" spans="1:2" ht="72.5" x14ac:dyDescent="0.35">
      <c r="A17" s="20" t="s">
        <v>48</v>
      </c>
      <c r="B17" s="36" t="s">
        <v>239</v>
      </c>
    </row>
    <row r="18" spans="1:2" ht="20.149999999999999" customHeight="1" x14ac:dyDescent="0.35">
      <c r="A18" s="6" t="s">
        <v>49</v>
      </c>
      <c r="B18" s="35" t="s">
        <v>240</v>
      </c>
    </row>
    <row r="19" spans="1:2" ht="29" x14ac:dyDescent="0.35">
      <c r="A19" s="20" t="s">
        <v>50</v>
      </c>
      <c r="B19" s="36" t="s">
        <v>241</v>
      </c>
    </row>
    <row r="20" spans="1:2" ht="43.5" x14ac:dyDescent="0.35">
      <c r="A20" s="20" t="s">
        <v>51</v>
      </c>
      <c r="B20" s="36" t="s">
        <v>242</v>
      </c>
    </row>
    <row r="21" spans="1:2" ht="43.5" x14ac:dyDescent="0.35">
      <c r="A21" s="6" t="s">
        <v>52</v>
      </c>
      <c r="B21" s="35" t="s">
        <v>243</v>
      </c>
    </row>
    <row r="22" spans="1:2" ht="20.149999999999999" customHeight="1" x14ac:dyDescent="0.35">
      <c r="A22" s="20" t="s">
        <v>53</v>
      </c>
      <c r="B22" s="36" t="s">
        <v>244</v>
      </c>
    </row>
    <row r="23" spans="1:2" ht="20.149999999999999" customHeight="1" x14ac:dyDescent="0.35">
      <c r="A23" s="20" t="s">
        <v>54</v>
      </c>
      <c r="B23" s="36" t="s">
        <v>245</v>
      </c>
    </row>
    <row r="24" spans="1:2" ht="20.149999999999999" customHeight="1" x14ac:dyDescent="0.35">
      <c r="A24" s="20" t="s">
        <v>55</v>
      </c>
      <c r="B24" s="36" t="s">
        <v>246</v>
      </c>
    </row>
    <row r="25" spans="1:2" ht="20.149999999999999" customHeight="1" x14ac:dyDescent="0.35">
      <c r="A25" s="20" t="s">
        <v>56</v>
      </c>
      <c r="B25" s="36" t="s">
        <v>247</v>
      </c>
    </row>
    <row r="26" spans="1:2" ht="43.5" x14ac:dyDescent="0.35">
      <c r="A26" s="20" t="s">
        <v>57</v>
      </c>
      <c r="B26" s="36" t="s">
        <v>248</v>
      </c>
    </row>
    <row r="27" spans="1:2" ht="29" x14ac:dyDescent="0.35">
      <c r="A27" s="6" t="s">
        <v>58</v>
      </c>
      <c r="B27" s="35" t="s">
        <v>249</v>
      </c>
    </row>
    <row r="28" spans="1:2" ht="43.5" x14ac:dyDescent="0.35">
      <c r="A28" s="20" t="s">
        <v>59</v>
      </c>
      <c r="B28" s="36" t="s">
        <v>250</v>
      </c>
    </row>
    <row r="29" spans="1:2" ht="20.149999999999999" customHeight="1" x14ac:dyDescent="0.35">
      <c r="A29" s="20" t="s">
        <v>60</v>
      </c>
      <c r="B29" s="36" t="s">
        <v>251</v>
      </c>
    </row>
    <row r="30" spans="1:2" ht="72.5" x14ac:dyDescent="0.35">
      <c r="A30" s="20" t="s">
        <v>61</v>
      </c>
      <c r="B30" s="36" t="s">
        <v>252</v>
      </c>
    </row>
    <row r="31" spans="1:2" ht="20.149999999999999" customHeight="1" x14ac:dyDescent="0.35">
      <c r="A31" s="6" t="s">
        <v>62</v>
      </c>
      <c r="B31" s="35"/>
    </row>
    <row r="32" spans="1:2" ht="20.149999999999999" customHeight="1" x14ac:dyDescent="0.35">
      <c r="A32" s="8" t="s">
        <v>63</v>
      </c>
      <c r="B32" s="37"/>
    </row>
    <row r="33" spans="1:2" ht="20.149999999999999" customHeight="1" x14ac:dyDescent="0.35">
      <c r="A33" s="10" t="s">
        <v>64</v>
      </c>
      <c r="B33" s="34" t="s">
        <v>253</v>
      </c>
    </row>
    <row r="34" spans="1:2" ht="20.149999999999999" customHeight="1" x14ac:dyDescent="0.35">
      <c r="A34" s="6" t="s">
        <v>65</v>
      </c>
      <c r="B34" s="35" t="s">
        <v>254</v>
      </c>
    </row>
    <row r="35" spans="1:2" ht="20.149999999999999" customHeight="1" x14ac:dyDescent="0.35">
      <c r="A35" s="6" t="s">
        <v>66</v>
      </c>
      <c r="B35" s="35" t="s">
        <v>255</v>
      </c>
    </row>
    <row r="36" spans="1:2" ht="20.149999999999999" customHeight="1" x14ac:dyDescent="0.35">
      <c r="A36" s="6" t="s">
        <v>67</v>
      </c>
      <c r="B36" s="35" t="s">
        <v>256</v>
      </c>
    </row>
    <row r="37" spans="1:2" x14ac:dyDescent="0.35">
      <c r="A37" s="20" t="s">
        <v>68</v>
      </c>
      <c r="B37" s="36" t="s">
        <v>257</v>
      </c>
    </row>
    <row r="38" spans="1:2" x14ac:dyDescent="0.35">
      <c r="A38" s="20" t="s">
        <v>69</v>
      </c>
      <c r="B38" s="36" t="s">
        <v>258</v>
      </c>
    </row>
    <row r="39" spans="1:2" ht="20.149999999999999" customHeight="1" x14ac:dyDescent="0.35">
      <c r="A39" s="6" t="s">
        <v>70</v>
      </c>
      <c r="B39" s="35" t="s">
        <v>259</v>
      </c>
    </row>
    <row r="40" spans="1:2" ht="20.149999999999999" customHeight="1" x14ac:dyDescent="0.35">
      <c r="A40" s="6" t="s">
        <v>71</v>
      </c>
      <c r="B40" s="35" t="s">
        <v>259</v>
      </c>
    </row>
    <row r="41" spans="1:2" x14ac:dyDescent="0.35">
      <c r="A41" s="20" t="s">
        <v>72</v>
      </c>
      <c r="B41" s="36" t="s">
        <v>260</v>
      </c>
    </row>
    <row r="42" spans="1:2" x14ac:dyDescent="0.35">
      <c r="A42" s="20" t="s">
        <v>73</v>
      </c>
      <c r="B42" s="36" t="s">
        <v>261</v>
      </c>
    </row>
    <row r="43" spans="1:2" ht="20.149999999999999" customHeight="1" x14ac:dyDescent="0.35">
      <c r="A43" s="8" t="s">
        <v>74</v>
      </c>
      <c r="B43" s="37"/>
    </row>
    <row r="44" spans="1:2" ht="20.149999999999999" customHeight="1" x14ac:dyDescent="0.35">
      <c r="A44" s="11" t="s">
        <v>75</v>
      </c>
      <c r="B44" s="38"/>
    </row>
    <row r="45" spans="1:2" ht="20.149999999999999" customHeight="1" x14ac:dyDescent="0.35">
      <c r="A45" s="13" t="s">
        <v>76</v>
      </c>
      <c r="B45" s="33"/>
    </row>
    <row r="46" spans="1:2" ht="20.149999999999999" customHeight="1" x14ac:dyDescent="0.35">
      <c r="A46" s="10" t="s">
        <v>77</v>
      </c>
      <c r="B46" s="34" t="s">
        <v>262</v>
      </c>
    </row>
    <row r="47" spans="1:2" ht="20.149999999999999" customHeight="1" x14ac:dyDescent="0.35">
      <c r="A47" s="6" t="s">
        <v>78</v>
      </c>
      <c r="B47" s="35" t="s">
        <v>263</v>
      </c>
    </row>
    <row r="48" spans="1:2" ht="43.5" x14ac:dyDescent="0.35">
      <c r="A48" s="20" t="s">
        <v>79</v>
      </c>
      <c r="B48" s="36" t="s">
        <v>264</v>
      </c>
    </row>
    <row r="49" spans="1:2" x14ac:dyDescent="0.35">
      <c r="A49" s="20" t="s">
        <v>80</v>
      </c>
      <c r="B49" s="36" t="s">
        <v>265</v>
      </c>
    </row>
    <row r="50" spans="1:2" x14ac:dyDescent="0.35">
      <c r="A50" s="20" t="s">
        <v>81</v>
      </c>
      <c r="B50" s="36" t="s">
        <v>266</v>
      </c>
    </row>
    <row r="51" spans="1:2" ht="20.149999999999999" customHeight="1" x14ac:dyDescent="0.35">
      <c r="A51" s="20" t="s">
        <v>82</v>
      </c>
      <c r="B51" s="36" t="s">
        <v>267</v>
      </c>
    </row>
    <row r="52" spans="1:2" ht="20.149999999999999" customHeight="1" x14ac:dyDescent="0.35">
      <c r="A52" s="6" t="s">
        <v>83</v>
      </c>
      <c r="B52" s="35" t="s">
        <v>268</v>
      </c>
    </row>
    <row r="53" spans="1:2" ht="20.149999999999999" customHeight="1" x14ac:dyDescent="0.35">
      <c r="A53" s="6" t="s">
        <v>84</v>
      </c>
      <c r="B53" s="35" t="s">
        <v>269</v>
      </c>
    </row>
    <row r="54" spans="1:2" ht="20.149999999999999" customHeight="1" x14ac:dyDescent="0.35">
      <c r="A54" s="20" t="s">
        <v>85</v>
      </c>
      <c r="B54" s="36" t="s">
        <v>270</v>
      </c>
    </row>
    <row r="55" spans="1:2" ht="20.149999999999999" customHeight="1" x14ac:dyDescent="0.35">
      <c r="A55" s="20" t="s">
        <v>86</v>
      </c>
      <c r="B55" s="36" t="s">
        <v>271</v>
      </c>
    </row>
    <row r="56" spans="1:2" ht="20.149999999999999" customHeight="1" x14ac:dyDescent="0.35">
      <c r="A56" s="20" t="s">
        <v>87</v>
      </c>
      <c r="B56" s="39" t="s">
        <v>272</v>
      </c>
    </row>
    <row r="57" spans="1:2" ht="20.149999999999999" customHeight="1" x14ac:dyDescent="0.35">
      <c r="A57" s="8" t="s">
        <v>273</v>
      </c>
      <c r="B57" s="37"/>
    </row>
    <row r="58" spans="1:2" ht="20.149999999999999" customHeight="1" x14ac:dyDescent="0.35">
      <c r="A58" s="10" t="s">
        <v>89</v>
      </c>
      <c r="B58" s="34" t="s">
        <v>274</v>
      </c>
    </row>
    <row r="59" spans="1:2" ht="20.149999999999999" customHeight="1" x14ac:dyDescent="0.35">
      <c r="A59" s="6" t="s">
        <v>90</v>
      </c>
      <c r="B59" s="35" t="s">
        <v>275</v>
      </c>
    </row>
    <row r="60" spans="1:2" ht="20.149999999999999" customHeight="1" x14ac:dyDescent="0.35">
      <c r="A60" s="20" t="s">
        <v>91</v>
      </c>
      <c r="B60" s="36" t="s">
        <v>276</v>
      </c>
    </row>
    <row r="61" spans="1:2" ht="20.149999999999999" customHeight="1" x14ac:dyDescent="0.35">
      <c r="A61" s="20" t="s">
        <v>92</v>
      </c>
      <c r="B61" s="36" t="s">
        <v>277</v>
      </c>
    </row>
    <row r="62" spans="1:2" ht="20.149999999999999" customHeight="1" x14ac:dyDescent="0.35">
      <c r="A62" s="6" t="s">
        <v>93</v>
      </c>
      <c r="B62" s="35" t="s">
        <v>278</v>
      </c>
    </row>
    <row r="63" spans="1:2" x14ac:dyDescent="0.35">
      <c r="A63" s="20" t="s">
        <v>279</v>
      </c>
      <c r="B63" s="36" t="s">
        <v>280</v>
      </c>
    </row>
    <row r="64" spans="1:2" ht="20.149999999999999" customHeight="1" x14ac:dyDescent="0.35">
      <c r="A64" s="20" t="s">
        <v>95</v>
      </c>
      <c r="B64" s="36" t="s">
        <v>281</v>
      </c>
    </row>
    <row r="65" spans="1:2" x14ac:dyDescent="0.35">
      <c r="A65" s="20" t="s">
        <v>96</v>
      </c>
      <c r="B65" s="36" t="s">
        <v>282</v>
      </c>
    </row>
    <row r="66" spans="1:2" ht="20.149999999999999" customHeight="1" x14ac:dyDescent="0.35">
      <c r="A66" s="6" t="s">
        <v>97</v>
      </c>
      <c r="B66" s="35" t="s">
        <v>283</v>
      </c>
    </row>
    <row r="67" spans="1:2" ht="20.149999999999999" customHeight="1" x14ac:dyDescent="0.35">
      <c r="A67" s="8" t="s">
        <v>98</v>
      </c>
      <c r="B67" s="37"/>
    </row>
    <row r="68" spans="1:2" ht="19.5" customHeight="1" x14ac:dyDescent="0.35">
      <c r="A68" s="11" t="s">
        <v>99</v>
      </c>
      <c r="B68" s="11"/>
    </row>
    <row r="69" spans="1:2" ht="19.5" customHeight="1" x14ac:dyDescent="0.35">
      <c r="A69" s="14" t="s">
        <v>284</v>
      </c>
      <c r="B69" s="14"/>
    </row>
    <row r="70" spans="1:2" ht="39.75" customHeight="1" x14ac:dyDescent="0.35">
      <c r="A70" s="22" t="s">
        <v>102</v>
      </c>
      <c r="B70" s="22"/>
    </row>
    <row r="71" spans="1:2" ht="19.5" customHeight="1" x14ac:dyDescent="0.35">
      <c r="A71" s="6" t="s">
        <v>285</v>
      </c>
      <c r="B71" s="6"/>
    </row>
    <row r="72" spans="1:2" ht="19.5" customHeight="1" x14ac:dyDescent="0.35">
      <c r="A72" s="20" t="s">
        <v>104</v>
      </c>
      <c r="B72" s="20"/>
    </row>
    <row r="73" spans="1:2" ht="19.5" customHeight="1" x14ac:dyDescent="0.35">
      <c r="A73" s="26" t="s">
        <v>105</v>
      </c>
      <c r="B73" s="26"/>
    </row>
    <row r="74" spans="1:2" ht="19.5" customHeight="1" x14ac:dyDescent="0.35">
      <c r="A74" s="26" t="s">
        <v>286</v>
      </c>
      <c r="B74" s="26"/>
    </row>
    <row r="75" spans="1:2" ht="19.5" customHeight="1" x14ac:dyDescent="0.35">
      <c r="A75" s="20" t="s">
        <v>287</v>
      </c>
      <c r="B75" s="20"/>
    </row>
    <row r="76" spans="1:2" ht="19.5" customHeight="1" x14ac:dyDescent="0.35">
      <c r="A76" s="26" t="s">
        <v>288</v>
      </c>
      <c r="B76" s="26"/>
    </row>
    <row r="77" spans="1:2" ht="19.5" customHeight="1" x14ac:dyDescent="0.35">
      <c r="A77" s="26" t="s">
        <v>289</v>
      </c>
      <c r="B77" s="26"/>
    </row>
    <row r="78" spans="1:2" ht="19.5" customHeight="1" x14ac:dyDescent="0.35">
      <c r="A78" s="6" t="s">
        <v>290</v>
      </c>
      <c r="B78" s="6"/>
    </row>
    <row r="79" spans="1:2" ht="19.5" customHeight="1" x14ac:dyDescent="0.35">
      <c r="A79" s="20" t="s">
        <v>291</v>
      </c>
      <c r="B79" s="20"/>
    </row>
    <row r="80" spans="1:2" ht="19.5" customHeight="1" x14ac:dyDescent="0.35">
      <c r="A80" s="20" t="s">
        <v>292</v>
      </c>
      <c r="B80" s="20"/>
    </row>
    <row r="81" spans="1:2" ht="19.5" customHeight="1" x14ac:dyDescent="0.35">
      <c r="A81" s="6" t="s">
        <v>293</v>
      </c>
      <c r="B81" s="6"/>
    </row>
    <row r="82" spans="1:2" ht="19.5" customHeight="1" x14ac:dyDescent="0.35">
      <c r="A82" s="6" t="s">
        <v>294</v>
      </c>
      <c r="B82" s="40" t="s">
        <v>295</v>
      </c>
    </row>
    <row r="83" spans="1:2" ht="19.5" customHeight="1" x14ac:dyDescent="0.35">
      <c r="A83" s="6" t="s">
        <v>296</v>
      </c>
      <c r="B83" s="40" t="s">
        <v>297</v>
      </c>
    </row>
    <row r="84" spans="1:2" ht="19.5" customHeight="1" x14ac:dyDescent="0.35">
      <c r="A84" s="11" t="s">
        <v>298</v>
      </c>
      <c r="B84" s="11"/>
    </row>
    <row r="85" spans="1:2" ht="19.5" customHeight="1" x14ac:dyDescent="0.35">
      <c r="A85" s="6" t="s">
        <v>299</v>
      </c>
      <c r="B85" s="40" t="s">
        <v>300</v>
      </c>
    </row>
    <row r="86" spans="1:2" ht="19.5" customHeight="1" x14ac:dyDescent="0.35">
      <c r="A86" s="6" t="s">
        <v>301</v>
      </c>
      <c r="B86" s="40" t="s">
        <v>302</v>
      </c>
    </row>
    <row r="87" spans="1:2" ht="19.5" customHeight="1" x14ac:dyDescent="0.35">
      <c r="A87" s="11" t="s">
        <v>303</v>
      </c>
      <c r="B87" s="11"/>
    </row>
    <row r="88" spans="1:2" ht="19.5" customHeight="1" x14ac:dyDescent="0.35">
      <c r="A88" s="6" t="s">
        <v>304</v>
      </c>
      <c r="B88" s="6"/>
    </row>
    <row r="89" spans="1:2" ht="19.5" customHeight="1" x14ac:dyDescent="0.35">
      <c r="A89" s="6" t="s">
        <v>305</v>
      </c>
      <c r="B89" s="6"/>
    </row>
    <row r="90" spans="1:2" ht="19.5" customHeight="1" x14ac:dyDescent="0.35">
      <c r="A90" s="11" t="s">
        <v>306</v>
      </c>
      <c r="B90" s="11"/>
    </row>
    <row r="91" spans="1:2" ht="19.5" customHeight="1" x14ac:dyDescent="0.35">
      <c r="A91" s="17" t="s">
        <v>307</v>
      </c>
      <c r="B91" s="41" t="s">
        <v>308</v>
      </c>
    </row>
    <row r="92" spans="1:2" ht="19.5" customHeight="1" x14ac:dyDescent="0.35">
      <c r="A92" s="11" t="s">
        <v>309</v>
      </c>
      <c r="B92" s="11"/>
    </row>
    <row r="93" spans="1:2" ht="39.75" customHeight="1" x14ac:dyDescent="0.35">
      <c r="A93" s="24" t="s">
        <v>310</v>
      </c>
      <c r="B93" s="24"/>
    </row>
    <row r="94" spans="1:2" ht="19.5" customHeight="1" x14ac:dyDescent="0.35">
      <c r="A94" s="14" t="s">
        <v>311</v>
      </c>
      <c r="B94" s="14"/>
    </row>
    <row r="95" spans="1:2" ht="19.5" customHeight="1" x14ac:dyDescent="0.35">
      <c r="A95" s="16" t="s">
        <v>83</v>
      </c>
      <c r="B95" s="16"/>
    </row>
    <row r="96" spans="1:2" ht="19.5" customHeight="1" x14ac:dyDescent="0.35">
      <c r="A96" s="16" t="s">
        <v>97</v>
      </c>
      <c r="B96" s="16"/>
    </row>
    <row r="97" spans="1:2" ht="19.5" customHeight="1" x14ac:dyDescent="0.35">
      <c r="A97" s="6" t="s">
        <v>279</v>
      </c>
      <c r="B97" s="6"/>
    </row>
    <row r="98" spans="1:2" ht="19.5" customHeight="1" x14ac:dyDescent="0.35">
      <c r="A98" s="16" t="s">
        <v>50</v>
      </c>
      <c r="B98" s="16"/>
    </row>
    <row r="99" spans="1:2" ht="19.5" customHeight="1" x14ac:dyDescent="0.35">
      <c r="A99" s="16" t="s">
        <v>59</v>
      </c>
      <c r="B99" s="16"/>
    </row>
    <row r="100" spans="1:2" ht="19.5" customHeight="1" x14ac:dyDescent="0.35">
      <c r="A100" s="16" t="s">
        <v>72</v>
      </c>
      <c r="B100" s="16"/>
    </row>
    <row r="101" spans="1:2" ht="19.5" customHeight="1" x14ac:dyDescent="0.35">
      <c r="A101" s="16" t="s">
        <v>66</v>
      </c>
      <c r="B101" s="16"/>
    </row>
    <row r="102" spans="1:2" ht="19.5" customHeight="1" x14ac:dyDescent="0.35">
      <c r="A102" s="17" t="s">
        <v>312</v>
      </c>
      <c r="B102" s="17"/>
    </row>
    <row r="103" spans="1:2" ht="19.5" customHeight="1" x14ac:dyDescent="0.35">
      <c r="A103" s="11" t="s">
        <v>313</v>
      </c>
      <c r="B103" s="11"/>
    </row>
    <row r="104" spans="1:2" ht="19.5" customHeight="1" x14ac:dyDescent="0.35">
      <c r="A104" s="16" t="s">
        <v>65</v>
      </c>
      <c r="B104" s="16"/>
    </row>
    <row r="105" spans="1:2" x14ac:dyDescent="0.35">
      <c r="A105" s="6" t="s">
        <v>68</v>
      </c>
      <c r="B105" s="6"/>
    </row>
    <row r="106" spans="1:2" ht="19.5" customHeight="1" x14ac:dyDescent="0.35">
      <c r="A106" s="17" t="s">
        <v>314</v>
      </c>
      <c r="B106" s="17"/>
    </row>
    <row r="107" spans="1:2" ht="19.5" customHeight="1" x14ac:dyDescent="0.35">
      <c r="A107" s="17" t="s">
        <v>315</v>
      </c>
      <c r="B107" s="42" t="s">
        <v>316</v>
      </c>
    </row>
    <row r="108" spans="1:2" ht="19.5" customHeight="1" x14ac:dyDescent="0.35">
      <c r="A108" s="11" t="s">
        <v>317</v>
      </c>
      <c r="B108" s="11"/>
    </row>
    <row r="109" spans="1:2" ht="15" x14ac:dyDescent="0.35">
      <c r="A109" s="53" t="s">
        <v>133</v>
      </c>
    </row>
    <row r="110" spans="1:2" ht="15" x14ac:dyDescent="0.35">
      <c r="A110" s="53" t="s">
        <v>134</v>
      </c>
    </row>
  </sheetData>
  <sheetProtection algorithmName="SHA-512" hashValue="2OVGFYEtyWQmLxjhHq0wp0cXvsTIFpOnNrsYHlvcvE4w82ab+IEXNJu4XHa1KQywh96M6NyeG+c8V+TK699asg==" saltValue="U9phhbBUtP2xvqd99JwsHA==" spinCount="100000" sheet="1" objects="1" scenarios="1"/>
  <mergeCells count="1">
    <mergeCell ref="A4:B4"/>
  </mergeCells>
  <printOptions horizontalCentered="1" verticalCentered="1"/>
  <pageMargins left="0" right="0" top="0" bottom="0" header="0" footer="0"/>
  <pageSetup paperSize="9" scale="1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80ADF-01AD-455A-8329-8B04B3F66615}">
  <sheetPr codeName="Planilha1">
    <pageSetUpPr fitToPage="1"/>
  </sheetPr>
  <dimension ref="A1:Q133"/>
  <sheetViews>
    <sheetView showGridLines="0" tabSelected="1"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1" sqref="B1"/>
    </sheetView>
  </sheetViews>
  <sheetFormatPr defaultColWidth="9.26953125" defaultRowHeight="14.5" x14ac:dyDescent="0.35"/>
  <cols>
    <col min="1" max="1" width="80.7265625" style="2" customWidth="1"/>
    <col min="2" max="3" width="15.453125" style="2" customWidth="1"/>
    <col min="4" max="5" width="15.453125" bestFit="1" customWidth="1"/>
    <col min="6" max="6" width="15.453125" customWidth="1"/>
    <col min="7" max="7" width="15.453125" bestFit="1" customWidth="1"/>
    <col min="8" max="9" width="18.453125" bestFit="1" customWidth="1"/>
    <col min="10" max="10" width="17" bestFit="1" customWidth="1"/>
    <col min="11" max="15" width="15.453125" bestFit="1" customWidth="1"/>
    <col min="16" max="16" width="15.453125" customWidth="1"/>
    <col min="17" max="17" width="15.453125" bestFit="1" customWidth="1"/>
  </cols>
  <sheetData>
    <row r="1" spans="1:17" ht="18.5" x14ac:dyDescent="0.35">
      <c r="A1" s="30" t="s">
        <v>0</v>
      </c>
      <c r="B1" s="73"/>
      <c r="C1" s="73"/>
      <c r="D1" s="73"/>
      <c r="E1" s="8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7" x14ac:dyDescent="0.35">
      <c r="A2" s="32" t="s">
        <v>34</v>
      </c>
      <c r="B2" s="73"/>
      <c r="C2" s="73"/>
      <c r="D2" s="73"/>
      <c r="E2" s="81"/>
      <c r="F2" s="31"/>
      <c r="G2" s="31"/>
      <c r="H2" s="71"/>
      <c r="I2" s="31"/>
      <c r="J2" s="31"/>
      <c r="K2" s="31"/>
      <c r="L2" s="31"/>
      <c r="M2" s="31"/>
      <c r="N2" s="31"/>
      <c r="O2" s="31"/>
      <c r="Q2" s="31"/>
    </row>
    <row r="3" spans="1:17" x14ac:dyDescent="0.35">
      <c r="A3" s="32" t="s">
        <v>35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Q3" s="18"/>
    </row>
    <row r="4" spans="1:17" ht="29" x14ac:dyDescent="0.35">
      <c r="A4" s="79" t="s">
        <v>36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Q4" s="18"/>
    </row>
    <row r="5" spans="1:17" ht="20.149999999999999" customHeight="1" x14ac:dyDescent="0.35">
      <c r="A5" s="19"/>
      <c r="B5" s="51">
        <v>2018</v>
      </c>
      <c r="C5" s="51">
        <v>2019</v>
      </c>
      <c r="D5" s="51">
        <v>2020</v>
      </c>
      <c r="E5" s="51">
        <v>2021</v>
      </c>
      <c r="F5" s="51">
        <v>2022</v>
      </c>
      <c r="G5" s="51">
        <v>2023</v>
      </c>
      <c r="H5" s="51">
        <v>2024</v>
      </c>
      <c r="I5" s="51">
        <v>2025</v>
      </c>
      <c r="J5" s="51">
        <v>2026</v>
      </c>
      <c r="K5" s="51">
        <v>2027</v>
      </c>
      <c r="L5" s="51">
        <v>2028</v>
      </c>
      <c r="M5" s="51">
        <v>2029</v>
      </c>
      <c r="N5" s="51">
        <v>2030</v>
      </c>
      <c r="O5" s="51">
        <v>2031</v>
      </c>
      <c r="P5" s="51">
        <v>2032</v>
      </c>
      <c r="Q5" s="51">
        <v>2033</v>
      </c>
    </row>
    <row r="6" spans="1:17" ht="40.4" customHeight="1" x14ac:dyDescent="0.35">
      <c r="A6" s="22" t="s">
        <v>37</v>
      </c>
      <c r="B6" s="23"/>
      <c r="C6" s="23"/>
      <c r="D6" s="23"/>
      <c r="E6" s="23"/>
      <c r="F6" s="167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</row>
    <row r="7" spans="1:17" ht="20.149999999999999" customHeight="1" x14ac:dyDescent="0.35">
      <c r="A7" s="13" t="s">
        <v>38</v>
      </c>
      <c r="B7" s="3">
        <f t="shared" ref="B7" si="0">B8+B33</f>
        <v>0</v>
      </c>
      <c r="C7" s="3">
        <f t="shared" ref="C7:P7" si="1">C8+C33</f>
        <v>53764.720445190011</v>
      </c>
      <c r="D7" s="3">
        <f t="shared" si="1"/>
        <v>55943.140718909999</v>
      </c>
      <c r="E7" s="3">
        <f t="shared" si="1"/>
        <v>68848.16758311</v>
      </c>
      <c r="F7" s="3">
        <f t="shared" si="1"/>
        <v>67450.301864369991</v>
      </c>
      <c r="G7" s="3">
        <f t="shared" si="1"/>
        <v>76179.688423779953</v>
      </c>
      <c r="H7" s="3">
        <f t="shared" si="1"/>
        <v>78044.472525279984</v>
      </c>
      <c r="I7" s="3">
        <f t="shared" si="1"/>
        <v>82394.031288055005</v>
      </c>
      <c r="J7" s="3">
        <f t="shared" si="1"/>
        <v>85098.154349284086</v>
      </c>
      <c r="K7" s="3">
        <f t="shared" si="1"/>
        <v>89640.438409321767</v>
      </c>
      <c r="L7" s="3">
        <f t="shared" si="1"/>
        <v>94347.985542614508</v>
      </c>
      <c r="M7" s="3">
        <f t="shared" si="1"/>
        <v>99619.134346693318</v>
      </c>
      <c r="N7" s="3">
        <f t="shared" si="1"/>
        <v>105246.4427534454</v>
      </c>
      <c r="O7" s="3">
        <f t="shared" si="1"/>
        <v>111256.97762764186</v>
      </c>
      <c r="P7" s="3">
        <f t="shared" si="1"/>
        <v>0</v>
      </c>
      <c r="Q7" s="3">
        <f t="shared" ref="Q7" si="2">Q8+Q33</f>
        <v>0</v>
      </c>
    </row>
    <row r="8" spans="1:17" ht="20.149999999999999" customHeight="1" x14ac:dyDescent="0.35">
      <c r="A8" s="10" t="s">
        <v>39</v>
      </c>
      <c r="B8" s="4">
        <f t="shared" ref="B8" si="3">B9+B15+B18+B21+B27-B31</f>
        <v>0</v>
      </c>
      <c r="C8" s="4">
        <f t="shared" ref="C8:P8" si="4">C9+C15+C18+C21+C27-C31</f>
        <v>52925.025783500008</v>
      </c>
      <c r="D8" s="4">
        <f t="shared" si="4"/>
        <v>54887.890864069996</v>
      </c>
      <c r="E8" s="4">
        <f t="shared" si="4"/>
        <v>65890.004220789997</v>
      </c>
      <c r="F8" s="4">
        <f t="shared" si="4"/>
        <v>64921.014607759986</v>
      </c>
      <c r="G8" s="4">
        <f t="shared" si="4"/>
        <v>71854.66480449996</v>
      </c>
      <c r="H8" s="4">
        <f t="shared" si="4"/>
        <v>76558.761257989987</v>
      </c>
      <c r="I8" s="4">
        <f t="shared" si="4"/>
        <v>80288.913584055001</v>
      </c>
      <c r="J8" s="4">
        <f t="shared" si="4"/>
        <v>84822.201387300549</v>
      </c>
      <c r="K8" s="4">
        <f t="shared" si="4"/>
        <v>89348.679403496208</v>
      </c>
      <c r="L8" s="4">
        <f t="shared" si="4"/>
        <v>94039.821334761844</v>
      </c>
      <c r="M8" s="4">
        <f t="shared" si="4"/>
        <v>99293.499156372476</v>
      </c>
      <c r="N8" s="4">
        <f t="shared" si="4"/>
        <v>104902.11130247178</v>
      </c>
      <c r="O8" s="4">
        <f t="shared" si="4"/>
        <v>110892.62821223703</v>
      </c>
      <c r="P8" s="4">
        <f t="shared" si="4"/>
        <v>0</v>
      </c>
      <c r="Q8" s="4">
        <f t="shared" ref="Q8" si="5">Q9+Q15+Q18+Q21+Q27-Q31</f>
        <v>0</v>
      </c>
    </row>
    <row r="9" spans="1:17" ht="20.149999999999999" customHeight="1" x14ac:dyDescent="0.35">
      <c r="A9" s="6" t="s">
        <v>40</v>
      </c>
      <c r="B9" s="5">
        <f t="shared" ref="B9" si="6">SUM(B10:B14)</f>
        <v>0</v>
      </c>
      <c r="C9" s="5">
        <f t="shared" ref="C9:E9" si="7">SUM(C10:C14)</f>
        <v>45431.624923680014</v>
      </c>
      <c r="D9" s="5">
        <f t="shared" si="7"/>
        <v>45451.630402449991</v>
      </c>
      <c r="E9" s="5">
        <f t="shared" si="7"/>
        <v>57919.172695579997</v>
      </c>
      <c r="F9" s="5">
        <f t="shared" ref="F9" si="8">SUM(F10:F14)</f>
        <v>55236.477603389976</v>
      </c>
      <c r="G9" s="5">
        <f t="shared" ref="G9:N9" si="9">SUM(G10:G14)</f>
        <v>57620.300687329975</v>
      </c>
      <c r="H9" s="5">
        <f t="shared" si="9"/>
        <v>64337.573283739999</v>
      </c>
      <c r="I9" s="5">
        <f t="shared" si="9"/>
        <v>68878.640345695385</v>
      </c>
      <c r="J9" s="5">
        <f t="shared" si="9"/>
        <v>72843.547079046519</v>
      </c>
      <c r="K9" s="5">
        <f t="shared" si="9"/>
        <v>76797.798169940914</v>
      </c>
      <c r="L9" s="5">
        <f t="shared" si="9"/>
        <v>80895.811390030736</v>
      </c>
      <c r="M9" s="5">
        <f t="shared" si="9"/>
        <v>85253.813614033148</v>
      </c>
      <c r="N9" s="5">
        <f t="shared" si="9"/>
        <v>89910.898621332221</v>
      </c>
      <c r="O9" s="5">
        <f t="shared" ref="O9:P9" si="10">SUM(O10:O14)</f>
        <v>94890.29856906418</v>
      </c>
      <c r="P9" s="5">
        <f t="shared" si="10"/>
        <v>0</v>
      </c>
      <c r="Q9" s="5">
        <f t="shared" ref="Q9" si="11">SUM(Q10:Q14)</f>
        <v>0</v>
      </c>
    </row>
    <row r="10" spans="1:17" s="141" customFormat="1" ht="20.149999999999999" customHeight="1" x14ac:dyDescent="0.35">
      <c r="A10" s="20" t="s">
        <v>41</v>
      </c>
      <c r="B10" s="107"/>
      <c r="C10" s="107">
        <v>36531.283542800011</v>
      </c>
      <c r="D10" s="107">
        <v>36380.72721759999</v>
      </c>
      <c r="E10" s="107">
        <v>47560.07864639</v>
      </c>
      <c r="F10" s="150">
        <v>43382.235769869978</v>
      </c>
      <c r="G10" s="107">
        <v>44865.768615349974</v>
      </c>
      <c r="H10" s="107">
        <v>50610.915119550009</v>
      </c>
      <c r="I10" s="107">
        <v>54295.708457974099</v>
      </c>
      <c r="J10" s="107">
        <v>57611.671834566667</v>
      </c>
      <c r="K10" s="107">
        <v>60911.555279498993</v>
      </c>
      <c r="L10" s="107">
        <v>64336.527089084702</v>
      </c>
      <c r="M10" s="107">
        <v>67984.005635243157</v>
      </c>
      <c r="N10" s="107">
        <v>71887.289823676692</v>
      </c>
      <c r="O10" s="107">
        <v>76066.510765232859</v>
      </c>
      <c r="P10" s="107"/>
      <c r="Q10" s="107"/>
    </row>
    <row r="11" spans="1:17" s="141" customFormat="1" ht="20.149999999999999" customHeight="1" x14ac:dyDescent="0.35">
      <c r="A11" s="20" t="s">
        <v>42</v>
      </c>
      <c r="B11" s="107"/>
      <c r="C11" s="107">
        <v>3074.0105593100006</v>
      </c>
      <c r="D11" s="107">
        <v>3219.1378023899997</v>
      </c>
      <c r="E11" s="107">
        <v>3932.5985907200002</v>
      </c>
      <c r="F11" s="150">
        <v>4657.1826894700016</v>
      </c>
      <c r="G11" s="107">
        <v>5109.5768967600006</v>
      </c>
      <c r="H11" s="107">
        <v>5478.8616211500002</v>
      </c>
      <c r="I11" s="107">
        <v>5677.855489432066</v>
      </c>
      <c r="J11" s="107">
        <v>5847.0966452552575</v>
      </c>
      <c r="K11" s="107">
        <v>6014.5517529285989</v>
      </c>
      <c r="L11" s="107">
        <v>6183.6466816867878</v>
      </c>
      <c r="M11" s="107">
        <v>6358.9337202399074</v>
      </c>
      <c r="N11" s="107">
        <v>6541.4819918045514</v>
      </c>
      <c r="O11" s="107">
        <v>6731.6289468227251</v>
      </c>
      <c r="P11" s="107"/>
      <c r="Q11" s="107"/>
    </row>
    <row r="12" spans="1:17" s="141" customFormat="1" ht="20.149999999999999" customHeight="1" x14ac:dyDescent="0.35">
      <c r="A12" s="20" t="s">
        <v>43</v>
      </c>
      <c r="B12" s="107"/>
      <c r="C12" s="107">
        <v>674.15465819999997</v>
      </c>
      <c r="D12" s="107">
        <v>759.80576252000003</v>
      </c>
      <c r="E12" s="107">
        <v>1125.6881524999999</v>
      </c>
      <c r="F12" s="150">
        <v>1341.03202663</v>
      </c>
      <c r="G12" s="107">
        <v>1430.8896225299998</v>
      </c>
      <c r="H12" s="107">
        <v>1656.5044139300012</v>
      </c>
      <c r="I12" s="107">
        <v>1716.6691422892213</v>
      </c>
      <c r="J12" s="107">
        <v>1767.8382976768121</v>
      </c>
      <c r="K12" s="107">
        <v>1818.4674509894651</v>
      </c>
      <c r="L12" s="107">
        <v>1869.5923954085442</v>
      </c>
      <c r="M12" s="107">
        <v>1922.5894909999117</v>
      </c>
      <c r="N12" s="107">
        <v>1977.7819814316474</v>
      </c>
      <c r="O12" s="107">
        <v>2035.2718930342771</v>
      </c>
      <c r="P12" s="107"/>
      <c r="Q12" s="107"/>
    </row>
    <row r="13" spans="1:17" s="141" customFormat="1" ht="20.149999999999999" customHeight="1" x14ac:dyDescent="0.35">
      <c r="A13" s="20" t="s">
        <v>44</v>
      </c>
      <c r="B13" s="107"/>
      <c r="C13" s="107">
        <v>3227.9749161799991</v>
      </c>
      <c r="D13" s="107">
        <v>3282.0196257100006</v>
      </c>
      <c r="E13" s="107">
        <v>3248.3006547499999</v>
      </c>
      <c r="F13" s="150">
        <v>3373.8254078300006</v>
      </c>
      <c r="G13" s="107">
        <v>3631.7567328599998</v>
      </c>
      <c r="H13" s="107">
        <v>3810.3082672999985</v>
      </c>
      <c r="I13" s="107">
        <v>4331.7988610000002</v>
      </c>
      <c r="J13" s="107">
        <v>4590.0367282348179</v>
      </c>
      <c r="K13" s="107">
        <v>4852.9450197113647</v>
      </c>
      <c r="L13" s="107">
        <v>5125.8193505294284</v>
      </c>
      <c r="M13" s="107">
        <v>5416.4212365568137</v>
      </c>
      <c r="N13" s="107">
        <v>5727.4036679831224</v>
      </c>
      <c r="O13" s="107">
        <v>6060.370530535467</v>
      </c>
      <c r="P13" s="107"/>
      <c r="Q13" s="107"/>
    </row>
    <row r="14" spans="1:17" s="141" customFormat="1" ht="20.149999999999999" customHeight="1" x14ac:dyDescent="0.35">
      <c r="A14" s="20" t="s">
        <v>45</v>
      </c>
      <c r="B14" s="107"/>
      <c r="C14" s="107">
        <v>1924.2012471899995</v>
      </c>
      <c r="D14" s="107">
        <v>1809.9399942299999</v>
      </c>
      <c r="E14" s="107">
        <v>2052.5066512200001</v>
      </c>
      <c r="F14" s="150">
        <v>2482.2017095899987</v>
      </c>
      <c r="G14" s="107">
        <v>2582.3088198299997</v>
      </c>
      <c r="H14" s="107">
        <v>2780.9838618099998</v>
      </c>
      <c r="I14" s="107">
        <v>2856.6083950000002</v>
      </c>
      <c r="J14" s="107">
        <v>3026.9035733129613</v>
      </c>
      <c r="K14" s="107">
        <v>3200.2786668124863</v>
      </c>
      <c r="L14" s="107">
        <v>3380.225873321272</v>
      </c>
      <c r="M14" s="107">
        <v>3571.8635309933602</v>
      </c>
      <c r="N14" s="107">
        <v>3776.9411564362063</v>
      </c>
      <c r="O14" s="107">
        <v>3996.5164334388564</v>
      </c>
      <c r="P14" s="107"/>
      <c r="Q14" s="107"/>
    </row>
    <row r="15" spans="1:17" ht="20.149999999999999" customHeight="1" x14ac:dyDescent="0.35">
      <c r="A15" s="6" t="s">
        <v>46</v>
      </c>
      <c r="B15" s="5">
        <f t="shared" ref="B15" si="12">SUM(B16:B17)</f>
        <v>0</v>
      </c>
      <c r="C15" s="5">
        <f t="shared" ref="C15:E15" si="13">SUM(C16:C17)</f>
        <v>2793.4029838299994</v>
      </c>
      <c r="D15" s="5">
        <f t="shared" si="13"/>
        <v>2741.7878244299995</v>
      </c>
      <c r="E15" s="5">
        <f t="shared" si="13"/>
        <v>2767.82847206</v>
      </c>
      <c r="F15" s="5">
        <f t="shared" ref="F15" si="14">SUM(F16:F17)</f>
        <v>3128.6407362399996</v>
      </c>
      <c r="G15" s="5">
        <f t="shared" ref="G15" si="15">SUM(G16:G17)</f>
        <v>3232.6641386699994</v>
      </c>
      <c r="H15" s="5">
        <f t="shared" ref="H15:N15" si="16">SUM(H16:H17)</f>
        <v>3692.9007461699989</v>
      </c>
      <c r="I15" s="5">
        <f t="shared" si="16"/>
        <v>3790.1846379999997</v>
      </c>
      <c r="J15" s="5">
        <f t="shared" si="16"/>
        <v>3900.6005661091576</v>
      </c>
      <c r="K15" s="5">
        <f t="shared" si="16"/>
        <v>4001.1504818026692</v>
      </c>
      <c r="L15" s="5">
        <f t="shared" si="16"/>
        <v>4104.4698469708355</v>
      </c>
      <c r="M15" s="5">
        <f t="shared" si="16"/>
        <v>4210.638038485411</v>
      </c>
      <c r="N15" s="5">
        <f t="shared" si="16"/>
        <v>4319.7367588968573</v>
      </c>
      <c r="O15" s="5">
        <f t="shared" ref="O15:P15" si="17">SUM(O16:O17)</f>
        <v>4431.8501053694354</v>
      </c>
      <c r="P15" s="5">
        <f t="shared" si="17"/>
        <v>0</v>
      </c>
      <c r="Q15" s="5">
        <f t="shared" ref="Q15" si="18">SUM(Q16:Q17)</f>
        <v>0</v>
      </c>
    </row>
    <row r="16" spans="1:17" s="141" customFormat="1" ht="20.149999999999999" customHeight="1" x14ac:dyDescent="0.35">
      <c r="A16" s="20" t="s">
        <v>47</v>
      </c>
      <c r="B16" s="107"/>
      <c r="C16" s="107">
        <v>459.10398863</v>
      </c>
      <c r="D16" s="107">
        <v>119.73660268999998</v>
      </c>
      <c r="E16" s="107">
        <v>134.39621760000003</v>
      </c>
      <c r="F16" s="150">
        <v>51.985947719999999</v>
      </c>
      <c r="G16" s="107">
        <v>3.0303920000000002E-2</v>
      </c>
      <c r="H16" s="107">
        <v>0</v>
      </c>
      <c r="I16" s="107">
        <v>0</v>
      </c>
      <c r="J16" s="107">
        <v>0</v>
      </c>
      <c r="K16" s="107">
        <v>0</v>
      </c>
      <c r="L16" s="107">
        <v>0</v>
      </c>
      <c r="M16" s="107">
        <v>0</v>
      </c>
      <c r="N16" s="107">
        <v>0</v>
      </c>
      <c r="O16" s="107">
        <v>0</v>
      </c>
      <c r="P16" s="107">
        <f>O16*'V-Parâmetros'!V$7*(1+'V-Parâmetros'!V$10)</f>
        <v>0</v>
      </c>
      <c r="Q16" s="107">
        <f>P16*'V-Parâmetros'!W$7*(1+'V-Parâmetros'!W$10)</f>
        <v>0</v>
      </c>
    </row>
    <row r="17" spans="1:17" s="141" customFormat="1" ht="20.149999999999999" customHeight="1" x14ac:dyDescent="0.35">
      <c r="A17" s="20" t="s">
        <v>48</v>
      </c>
      <c r="B17" s="107"/>
      <c r="C17" s="107">
        <v>2334.2989951999994</v>
      </c>
      <c r="D17" s="107">
        <v>2622.0512217399996</v>
      </c>
      <c r="E17" s="107">
        <v>2633.43225446</v>
      </c>
      <c r="F17" s="150">
        <v>3076.6547885199998</v>
      </c>
      <c r="G17" s="107">
        <v>3232.6338347499996</v>
      </c>
      <c r="H17" s="107">
        <v>3692.9007461699989</v>
      </c>
      <c r="I17" s="107">
        <v>3790.1846379999997</v>
      </c>
      <c r="J17" s="107">
        <v>3900.6005661091576</v>
      </c>
      <c r="K17" s="107">
        <v>4001.1504818026692</v>
      </c>
      <c r="L17" s="107">
        <v>4104.4698469708355</v>
      </c>
      <c r="M17" s="107">
        <v>4210.638038485411</v>
      </c>
      <c r="N17" s="107">
        <v>4319.7367588968573</v>
      </c>
      <c r="O17" s="107">
        <v>4431.8501053694354</v>
      </c>
      <c r="P17" s="107"/>
      <c r="Q17" s="107">
        <f>P17*'V-Parâmetros'!W$7*(1+'V-Parâmetros'!W$10)</f>
        <v>0</v>
      </c>
    </row>
    <row r="18" spans="1:17" ht="20.149999999999999" customHeight="1" x14ac:dyDescent="0.35">
      <c r="A18" s="6" t="s">
        <v>49</v>
      </c>
      <c r="B18" s="5">
        <f t="shared" ref="B18" si="19">SUM(B19:B20)</f>
        <v>0</v>
      </c>
      <c r="C18" s="5">
        <f t="shared" ref="C18:E18" si="20">SUM(C19:C20)</f>
        <v>579.08507258999987</v>
      </c>
      <c r="D18" s="5">
        <f t="shared" si="20"/>
        <v>316.74607637999992</v>
      </c>
      <c r="E18" s="5">
        <f t="shared" si="20"/>
        <v>908.2846922199999</v>
      </c>
      <c r="F18" s="5">
        <f t="shared" ref="F18" si="21">SUM(F19:F20)</f>
        <v>1460.4440050600001</v>
      </c>
      <c r="G18" s="5">
        <f t="shared" ref="G18" si="22">SUM(G19:G20)</f>
        <v>3567.9316642799995</v>
      </c>
      <c r="H18" s="5">
        <f t="shared" ref="H18:N18" si="23">SUM(H19:H20)</f>
        <v>1368.1887841700009</v>
      </c>
      <c r="I18" s="5">
        <f t="shared" si="23"/>
        <v>1300.576959</v>
      </c>
      <c r="J18" s="5">
        <f t="shared" si="23"/>
        <v>1378.1101572956782</v>
      </c>
      <c r="K18" s="5">
        <f t="shared" si="23"/>
        <v>1457.0456012524451</v>
      </c>
      <c r="L18" s="5">
        <f t="shared" si="23"/>
        <v>1538.9732434981865</v>
      </c>
      <c r="M18" s="5">
        <f t="shared" si="23"/>
        <v>1626.2233973804264</v>
      </c>
      <c r="N18" s="5">
        <f t="shared" si="23"/>
        <v>1719.5925952460643</v>
      </c>
      <c r="O18" s="5">
        <f t="shared" ref="O18:P18" si="24">SUM(O19:O20)</f>
        <v>1819.5623868827263</v>
      </c>
      <c r="P18" s="5">
        <f t="shared" si="24"/>
        <v>0</v>
      </c>
      <c r="Q18" s="5">
        <f t="shared" ref="Q18" si="25">SUM(Q19:Q20)</f>
        <v>0</v>
      </c>
    </row>
    <row r="19" spans="1:17" s="141" customFormat="1" ht="20.149999999999999" customHeight="1" x14ac:dyDescent="0.35">
      <c r="A19" s="20" t="s">
        <v>50</v>
      </c>
      <c r="B19" s="107"/>
      <c r="C19" s="107">
        <v>103.61056403999993</v>
      </c>
      <c r="D19" s="107">
        <v>60.300597329999974</v>
      </c>
      <c r="E19" s="107">
        <v>120.07672207999998</v>
      </c>
      <c r="F19" s="150">
        <v>471.10972388000005</v>
      </c>
      <c r="G19" s="107">
        <v>1392.2093869899995</v>
      </c>
      <c r="H19" s="107">
        <v>890.05866525000113</v>
      </c>
      <c r="I19" s="107">
        <v>804.14529899999991</v>
      </c>
      <c r="J19" s="107">
        <v>852.08398997438337</v>
      </c>
      <c r="K19" s="107">
        <v>900.88968789411115</v>
      </c>
      <c r="L19" s="107">
        <v>951.54545871502637</v>
      </c>
      <c r="M19" s="107">
        <v>1005.4921326091851</v>
      </c>
      <c r="N19" s="107">
        <v>1063.2222046479699</v>
      </c>
      <c r="O19" s="107">
        <v>1125.0334165338413</v>
      </c>
      <c r="P19" s="107"/>
      <c r="Q19" s="107">
        <f>P19*'V-Parâmetros'!W$7*(1+'V-Parâmetros'!W$10)</f>
        <v>0</v>
      </c>
    </row>
    <row r="20" spans="1:17" s="141" customFormat="1" ht="20.149999999999999" customHeight="1" x14ac:dyDescent="0.35">
      <c r="A20" s="20" t="s">
        <v>51</v>
      </c>
      <c r="B20" s="107"/>
      <c r="C20" s="107">
        <v>475.47450854999994</v>
      </c>
      <c r="D20" s="107">
        <v>256.44547904999996</v>
      </c>
      <c r="E20" s="107">
        <v>788.20797013999993</v>
      </c>
      <c r="F20" s="150">
        <v>989.33428118000018</v>
      </c>
      <c r="G20" s="107">
        <v>2175.72227729</v>
      </c>
      <c r="H20" s="107">
        <v>478.13011891999969</v>
      </c>
      <c r="I20" s="107">
        <v>496.43166000000002</v>
      </c>
      <c r="J20" s="107">
        <v>526.02616732129468</v>
      </c>
      <c r="K20" s="107">
        <v>556.15591335833403</v>
      </c>
      <c r="L20" s="107">
        <v>587.42778478316029</v>
      </c>
      <c r="M20" s="107">
        <v>620.73126477124117</v>
      </c>
      <c r="N20" s="107">
        <v>656.37039059809445</v>
      </c>
      <c r="O20" s="107">
        <v>694.52897034888497</v>
      </c>
      <c r="P20" s="107"/>
      <c r="Q20" s="107">
        <f>P20*'V-Parâmetros'!W$7*(1+'V-Parâmetros'!W$10)</f>
        <v>0</v>
      </c>
    </row>
    <row r="21" spans="1:17" ht="20.149999999999999" customHeight="1" x14ac:dyDescent="0.35">
      <c r="A21" s="6" t="s">
        <v>52</v>
      </c>
      <c r="B21" s="5">
        <f t="shared" ref="B21" si="26">SUM(B22:B26)</f>
        <v>0</v>
      </c>
      <c r="C21" s="5">
        <f t="shared" ref="C21:P21" si="27">SUM(C22:C26)</f>
        <v>8865.1279358600004</v>
      </c>
      <c r="D21" s="5">
        <f t="shared" si="27"/>
        <v>11812.457464759998</v>
      </c>
      <c r="E21" s="5">
        <f t="shared" si="27"/>
        <v>11100.108316110003</v>
      </c>
      <c r="F21" s="5">
        <f t="shared" si="27"/>
        <v>11691.168491549999</v>
      </c>
      <c r="G21" s="5">
        <f t="shared" si="27"/>
        <v>14607.12554506</v>
      </c>
      <c r="H21" s="5">
        <f t="shared" si="27"/>
        <v>14873.574680709995</v>
      </c>
      <c r="I21" s="5">
        <f t="shared" si="27"/>
        <v>14809.171451256791</v>
      </c>
      <c r="J21" s="5">
        <f t="shared" si="27"/>
        <v>15680.425040099844</v>
      </c>
      <c r="K21" s="5">
        <f t="shared" si="27"/>
        <v>16560.679609333565</v>
      </c>
      <c r="L21" s="5">
        <f t="shared" si="27"/>
        <v>17473.798956231018</v>
      </c>
      <c r="M21" s="5">
        <f t="shared" si="27"/>
        <v>18713.347945285339</v>
      </c>
      <c r="N21" s="5">
        <f t="shared" si="27"/>
        <v>20036.572861975841</v>
      </c>
      <c r="O21" s="5">
        <f t="shared" si="27"/>
        <v>21449.510660156964</v>
      </c>
      <c r="P21" s="5">
        <f t="shared" si="27"/>
        <v>0</v>
      </c>
      <c r="Q21" s="5">
        <f t="shared" ref="Q21" si="28">SUM(Q22:Q26)</f>
        <v>0</v>
      </c>
    </row>
    <row r="22" spans="1:17" s="141" customFormat="1" ht="20.149999999999999" customHeight="1" x14ac:dyDescent="0.35">
      <c r="A22" s="20" t="s">
        <v>53</v>
      </c>
      <c r="B22" s="107"/>
      <c r="C22" s="107">
        <v>2182.8889548500006</v>
      </c>
      <c r="D22" s="107">
        <v>2136.5009036799997</v>
      </c>
      <c r="E22" s="107">
        <v>2697.9861873200002</v>
      </c>
      <c r="F22" s="150">
        <v>3251.4322382200003</v>
      </c>
      <c r="G22" s="107">
        <v>3209.4730670399999</v>
      </c>
      <c r="H22" s="107">
        <v>3770.7257599199997</v>
      </c>
      <c r="I22" s="107">
        <v>4242.157072</v>
      </c>
      <c r="J22" s="107">
        <v>4495.0509920319855</v>
      </c>
      <c r="K22" s="107">
        <v>4752.518687038767</v>
      </c>
      <c r="L22" s="107">
        <v>5019.7461852194856</v>
      </c>
      <c r="M22" s="107">
        <v>5304.3343864507451</v>
      </c>
      <c r="N22" s="107">
        <v>5608.8813802228251</v>
      </c>
      <c r="O22" s="107">
        <v>5934.9578616206718</v>
      </c>
      <c r="P22" s="107"/>
      <c r="Q22" s="107">
        <f>P22*'V-Parâmetros'!W$7*(1+'V-Parâmetros'!W$10)</f>
        <v>0</v>
      </c>
    </row>
    <row r="23" spans="1:17" s="141" customFormat="1" ht="20.149999999999999" customHeight="1" x14ac:dyDescent="0.35">
      <c r="A23" s="20" t="s">
        <v>54</v>
      </c>
      <c r="B23" s="107"/>
      <c r="C23" s="107">
        <v>533.79848047000007</v>
      </c>
      <c r="D23" s="107">
        <v>513.87511961999996</v>
      </c>
      <c r="E23" s="107">
        <v>514.35031041000013</v>
      </c>
      <c r="F23" s="150">
        <v>423.14528357000006</v>
      </c>
      <c r="G23" s="107">
        <v>436.86317687999997</v>
      </c>
      <c r="H23" s="107">
        <v>644.96989226999995</v>
      </c>
      <c r="I23" s="107">
        <v>542.27131199999997</v>
      </c>
      <c r="J23" s="107">
        <v>574.59852560501474</v>
      </c>
      <c r="K23" s="107">
        <v>607.51040095505209</v>
      </c>
      <c r="L23" s="107">
        <v>641.66986360140277</v>
      </c>
      <c r="M23" s="107">
        <v>678.04853007747397</v>
      </c>
      <c r="N23" s="107">
        <v>716.9785119417669</v>
      </c>
      <c r="O23" s="107">
        <v>758.66058980424214</v>
      </c>
      <c r="P23" s="107"/>
      <c r="Q23" s="107">
        <f>P23*'V-Parâmetros'!W$7*(1+'V-Parâmetros'!W$10)</f>
        <v>0</v>
      </c>
    </row>
    <row r="24" spans="1:17" s="141" customFormat="1" ht="20.149999999999999" customHeight="1" x14ac:dyDescent="0.35">
      <c r="A24" s="20" t="s">
        <v>55</v>
      </c>
      <c r="B24" s="107"/>
      <c r="C24" s="107">
        <v>4411.1238149800001</v>
      </c>
      <c r="D24" s="107">
        <v>4349.7466084999996</v>
      </c>
      <c r="E24" s="107">
        <v>5570.138341240001</v>
      </c>
      <c r="F24" s="150">
        <v>5461.1903471200003</v>
      </c>
      <c r="G24" s="107">
        <v>5844.6878271899996</v>
      </c>
      <c r="H24" s="107">
        <v>6351.5619546999997</v>
      </c>
      <c r="I24" s="107">
        <v>6675.0728832567893</v>
      </c>
      <c r="J24" s="107">
        <v>7061.4165458819898</v>
      </c>
      <c r="K24" s="107">
        <v>7447.9912315762795</v>
      </c>
      <c r="L24" s="107">
        <v>7848.7168190278526</v>
      </c>
      <c r="M24" s="107">
        <v>8274.9638729685539</v>
      </c>
      <c r="N24" s="107">
        <v>8730.5669878078625</v>
      </c>
      <c r="O24" s="107">
        <v>9217.8113975547749</v>
      </c>
      <c r="P24" s="107"/>
      <c r="Q24" s="107">
        <f t="shared" ref="Q24" si="29">0.410148564151*(((Q10+Q12+Q11+Q238)*0.2)+(4.64*0.2*Q22))</f>
        <v>0</v>
      </c>
    </row>
    <row r="25" spans="1:17" s="141" customFormat="1" ht="20.149999999999999" customHeight="1" x14ac:dyDescent="0.35">
      <c r="A25" s="20" t="s">
        <v>56</v>
      </c>
      <c r="B25" s="107"/>
      <c r="C25" s="107">
        <v>4.7450605899999996</v>
      </c>
      <c r="D25" s="107">
        <v>6.299662989999999</v>
      </c>
      <c r="E25" s="107">
        <v>8.0437695100000006</v>
      </c>
      <c r="F25" s="150">
        <v>13.223027919999998</v>
      </c>
      <c r="G25" s="107">
        <v>9.5123883799999991</v>
      </c>
      <c r="H25" s="107">
        <v>12.407495769999997</v>
      </c>
      <c r="I25" s="107">
        <v>10.561163000000001</v>
      </c>
      <c r="J25" s="107">
        <v>11.190761071414071</v>
      </c>
      <c r="K25" s="107">
        <v>11.831745893062585</v>
      </c>
      <c r="L25" s="107">
        <v>12.497028464751573</v>
      </c>
      <c r="M25" s="107">
        <v>13.205531787487597</v>
      </c>
      <c r="N25" s="107">
        <v>13.963723996733291</v>
      </c>
      <c r="O25" s="107">
        <v>14.77551545378218</v>
      </c>
      <c r="P25" s="107"/>
      <c r="Q25" s="107">
        <f>P25*'V-Parâmetros'!W$7*(1+'V-Parâmetros'!W$10)</f>
        <v>0</v>
      </c>
    </row>
    <row r="26" spans="1:17" s="141" customFormat="1" ht="20.149999999999999" customHeight="1" x14ac:dyDescent="0.35">
      <c r="A26" s="20" t="s">
        <v>57</v>
      </c>
      <c r="B26" s="107"/>
      <c r="C26" s="107">
        <v>1732.5716249699992</v>
      </c>
      <c r="D26" s="107">
        <v>4806.0351699699995</v>
      </c>
      <c r="E26" s="107">
        <v>2309.5897076300016</v>
      </c>
      <c r="F26" s="150">
        <v>2542.1775947199981</v>
      </c>
      <c r="G26" s="107">
        <v>5106.58908557</v>
      </c>
      <c r="H26" s="107">
        <v>4093.9095780499979</v>
      </c>
      <c r="I26" s="107">
        <v>3339.1090210000002</v>
      </c>
      <c r="J26" s="107">
        <v>3538.1682155094427</v>
      </c>
      <c r="K26" s="107">
        <v>3740.8275438704036</v>
      </c>
      <c r="L26" s="107">
        <v>3951.1690599175258</v>
      </c>
      <c r="M26" s="107">
        <v>4442.7956240010781</v>
      </c>
      <c r="N26" s="107">
        <v>4966.1822580066528</v>
      </c>
      <c r="O26" s="107">
        <v>5523.3052957234913</v>
      </c>
      <c r="P26" s="107"/>
      <c r="Q26" s="107">
        <f>P26*'V-Parâmetros'!W$7*(1+'V-Parâmetros'!W$10)</f>
        <v>0</v>
      </c>
    </row>
    <row r="27" spans="1:17" ht="20.149999999999999" customHeight="1" x14ac:dyDescent="0.35">
      <c r="A27" s="6" t="s">
        <v>58</v>
      </c>
      <c r="B27" s="5">
        <f t="shared" ref="B27" si="30">SUM(B28:B30)</f>
        <v>0</v>
      </c>
      <c r="C27" s="5">
        <f t="shared" ref="C27:F27" si="31">SUM(C28:C30)</f>
        <v>1530.8385446100006</v>
      </c>
      <c r="D27" s="5">
        <f t="shared" si="31"/>
        <v>929.20558994000021</v>
      </c>
      <c r="E27" s="5">
        <f t="shared" si="31"/>
        <v>1551.4768339799998</v>
      </c>
      <c r="F27" s="5">
        <f t="shared" si="31"/>
        <v>1355.3956570299997</v>
      </c>
      <c r="G27" s="5">
        <f t="shared" ref="G27" si="32">SUM(G28:G30)</f>
        <v>1411.9670301099989</v>
      </c>
      <c r="H27" s="5">
        <f t="shared" ref="H27:N27" si="33">SUM(H28:H30)</f>
        <v>1751.0382115900006</v>
      </c>
      <c r="I27" s="5">
        <f t="shared" si="33"/>
        <v>1522.701513</v>
      </c>
      <c r="J27" s="5">
        <f t="shared" si="33"/>
        <v>1613.4765475226268</v>
      </c>
      <c r="K27" s="5">
        <f t="shared" si="33"/>
        <v>1705.8933161809866</v>
      </c>
      <c r="L27" s="5">
        <f t="shared" si="33"/>
        <v>1801.8133184083315</v>
      </c>
      <c r="M27" s="5">
        <f t="shared" si="33"/>
        <v>1903.9648600042403</v>
      </c>
      <c r="N27" s="5">
        <f t="shared" si="33"/>
        <v>2013.2805124719875</v>
      </c>
      <c r="O27" s="5">
        <f t="shared" ref="O27:P27" si="34">SUM(O28:O30)</f>
        <v>2130.3240691227857</v>
      </c>
      <c r="P27" s="5">
        <f t="shared" si="34"/>
        <v>0</v>
      </c>
      <c r="Q27" s="5">
        <f t="shared" ref="Q27" si="35">SUM(Q28:Q30)</f>
        <v>0</v>
      </c>
    </row>
    <row r="28" spans="1:17" s="141" customFormat="1" ht="20.149999999999999" customHeight="1" x14ac:dyDescent="0.35">
      <c r="A28" s="20" t="s">
        <v>59</v>
      </c>
      <c r="B28" s="107"/>
      <c r="C28" s="107">
        <v>339.85785492999997</v>
      </c>
      <c r="D28" s="107">
        <v>0</v>
      </c>
      <c r="E28" s="107">
        <v>0</v>
      </c>
      <c r="F28" s="150">
        <v>0</v>
      </c>
      <c r="G28" s="107">
        <v>0</v>
      </c>
      <c r="H28" s="107">
        <v>0</v>
      </c>
      <c r="I28" s="107">
        <v>0</v>
      </c>
      <c r="J28" s="107">
        <v>0</v>
      </c>
      <c r="K28" s="107">
        <v>0</v>
      </c>
      <c r="L28" s="107">
        <v>0</v>
      </c>
      <c r="M28" s="107">
        <v>0</v>
      </c>
      <c r="N28" s="107">
        <v>0</v>
      </c>
      <c r="O28" s="107">
        <v>0</v>
      </c>
      <c r="P28" s="107">
        <f>O28*'V-Parâmetros'!V$7*(1+'V-Parâmetros'!V$10)</f>
        <v>0</v>
      </c>
      <c r="Q28" s="107">
        <f>P28*'V-Parâmetros'!W$7*(1+'V-Parâmetros'!W$10)</f>
        <v>0</v>
      </c>
    </row>
    <row r="29" spans="1:17" s="141" customFormat="1" ht="20.149999999999999" customHeight="1" x14ac:dyDescent="0.35">
      <c r="A29" s="20" t="s">
        <v>60</v>
      </c>
      <c r="B29" s="107"/>
      <c r="C29" s="107">
        <v>5.7899682099999996</v>
      </c>
      <c r="D29" s="107">
        <v>0</v>
      </c>
      <c r="E29" s="107">
        <v>0</v>
      </c>
      <c r="F29" s="150">
        <v>0</v>
      </c>
      <c r="G29" s="107">
        <v>0</v>
      </c>
      <c r="H29" s="107">
        <v>0</v>
      </c>
      <c r="I29" s="107">
        <v>0</v>
      </c>
      <c r="J29" s="107">
        <v>0</v>
      </c>
      <c r="K29" s="107">
        <v>0</v>
      </c>
      <c r="L29" s="107">
        <v>0</v>
      </c>
      <c r="M29" s="107">
        <v>0</v>
      </c>
      <c r="N29" s="107">
        <v>0</v>
      </c>
      <c r="O29" s="107">
        <v>0</v>
      </c>
      <c r="P29" s="107">
        <f>O29*'V-Parâmetros'!V$7*(1+'V-Parâmetros'!V$10)</f>
        <v>0</v>
      </c>
      <c r="Q29" s="107">
        <f>P29*'V-Parâmetros'!W$7*(1+'V-Parâmetros'!W$10)</f>
        <v>0</v>
      </c>
    </row>
    <row r="30" spans="1:17" s="141" customFormat="1" ht="20.149999999999999" customHeight="1" x14ac:dyDescent="0.35">
      <c r="A30" s="20" t="s">
        <v>61</v>
      </c>
      <c r="B30" s="107"/>
      <c r="C30" s="107">
        <v>1185.1907214700007</v>
      </c>
      <c r="D30" s="107">
        <v>929.20558994000021</v>
      </c>
      <c r="E30" s="107">
        <v>1551.4768339799998</v>
      </c>
      <c r="F30" s="150">
        <v>1355.3956570299997</v>
      </c>
      <c r="G30" s="107">
        <v>1411.9670301099989</v>
      </c>
      <c r="H30" s="107">
        <v>1751.0382115900006</v>
      </c>
      <c r="I30" s="107">
        <v>1522.701513</v>
      </c>
      <c r="J30" s="107">
        <v>1613.4765475226268</v>
      </c>
      <c r="K30" s="107">
        <v>1705.8933161809866</v>
      </c>
      <c r="L30" s="107">
        <v>1801.8133184083315</v>
      </c>
      <c r="M30" s="107">
        <v>1903.9648600042403</v>
      </c>
      <c r="N30" s="107">
        <v>2013.2805124719875</v>
      </c>
      <c r="O30" s="107">
        <v>2130.3240691227857</v>
      </c>
      <c r="P30" s="107"/>
      <c r="Q30" s="107">
        <f>P30*'V-Parâmetros'!W$7*(1+'V-Parâmetros'!W$10)</f>
        <v>0</v>
      </c>
    </row>
    <row r="31" spans="1:17" s="141" customFormat="1" ht="20.149999999999999" customHeight="1" x14ac:dyDescent="0.35">
      <c r="A31" s="6" t="s">
        <v>62</v>
      </c>
      <c r="B31" s="109"/>
      <c r="C31" s="109">
        <v>6275.0536770700019</v>
      </c>
      <c r="D31" s="109">
        <v>6363.9364938899989</v>
      </c>
      <c r="E31" s="109">
        <v>8356.8667891600016</v>
      </c>
      <c r="F31" s="109">
        <v>7951.1118855099994</v>
      </c>
      <c r="G31" s="109">
        <v>8585.3242609500012</v>
      </c>
      <c r="H31" s="109">
        <v>9464.5144483899985</v>
      </c>
      <c r="I31" s="109">
        <v>10012.361322897164</v>
      </c>
      <c r="J31" s="109">
        <v>10593.958002773288</v>
      </c>
      <c r="K31" s="109">
        <v>11173.887775014366</v>
      </c>
      <c r="L31" s="109">
        <v>11775.045420377272</v>
      </c>
      <c r="M31" s="109">
        <v>12414.488698816091</v>
      </c>
      <c r="N31" s="109">
        <v>13097.970047451208</v>
      </c>
      <c r="O31" s="109">
        <v>13828.91757835904</v>
      </c>
      <c r="P31" s="109">
        <f t="shared" ref="P31:Q31" si="36">(0.15*(P10))+(0.1*P11)+(P12+P22+P23)*0.2</f>
        <v>0</v>
      </c>
      <c r="Q31" s="109">
        <f t="shared" si="36"/>
        <v>0</v>
      </c>
    </row>
    <row r="32" spans="1:17" ht="20.149999999999999" customHeight="1" x14ac:dyDescent="0.35">
      <c r="A32" s="8" t="s">
        <v>63</v>
      </c>
      <c r="B32" s="9">
        <f t="shared" ref="B32" si="37">B8-B19-B28</f>
        <v>0</v>
      </c>
      <c r="C32" s="9">
        <f t="shared" ref="C32:P32" si="38">C8-C19-C28</f>
        <v>52481.55736453001</v>
      </c>
      <c r="D32" s="9">
        <f t="shared" si="38"/>
        <v>54827.590266739993</v>
      </c>
      <c r="E32" s="9">
        <f t="shared" si="38"/>
        <v>65769.927498709993</v>
      </c>
      <c r="F32" s="9">
        <f t="shared" si="38"/>
        <v>64449.904883879986</v>
      </c>
      <c r="G32" s="9">
        <f t="shared" si="38"/>
        <v>70462.455417509962</v>
      </c>
      <c r="H32" s="9">
        <f t="shared" si="38"/>
        <v>75668.702592739981</v>
      </c>
      <c r="I32" s="9">
        <f t="shared" si="38"/>
        <v>79484.768285055005</v>
      </c>
      <c r="J32" s="9">
        <f t="shared" si="38"/>
        <v>83970.117397326161</v>
      </c>
      <c r="K32" s="9">
        <f t="shared" si="38"/>
        <v>88447.789715602092</v>
      </c>
      <c r="L32" s="9">
        <f t="shared" si="38"/>
        <v>93088.275876046813</v>
      </c>
      <c r="M32" s="9">
        <f t="shared" si="38"/>
        <v>98288.00702376329</v>
      </c>
      <c r="N32" s="9">
        <f t="shared" si="38"/>
        <v>103838.88909782381</v>
      </c>
      <c r="O32" s="9">
        <f t="shared" si="38"/>
        <v>109767.59479570319</v>
      </c>
      <c r="P32" s="9">
        <f t="shared" si="38"/>
        <v>0</v>
      </c>
      <c r="Q32" s="9">
        <f t="shared" ref="Q32" si="39">Q8-Q19-Q28</f>
        <v>0</v>
      </c>
    </row>
    <row r="33" spans="1:17" ht="20.149999999999999" customHeight="1" x14ac:dyDescent="0.35">
      <c r="A33" s="10" t="s">
        <v>64</v>
      </c>
      <c r="B33" s="4">
        <f t="shared" ref="B33" si="40">B34+B35+B36+B39+B40</f>
        <v>0</v>
      </c>
      <c r="C33" s="4">
        <f t="shared" ref="C33:F33" si="41">C34+C35+C36+C39+C40</f>
        <v>839.69466169000009</v>
      </c>
      <c r="D33" s="4">
        <f t="shared" si="41"/>
        <v>1055.2498548400001</v>
      </c>
      <c r="E33" s="4">
        <f t="shared" si="41"/>
        <v>2958.16336232</v>
      </c>
      <c r="F33" s="4">
        <f t="shared" si="41"/>
        <v>2529.28725661</v>
      </c>
      <c r="G33" s="4">
        <f t="shared" ref="G33" si="42">G34+G35+G36+G39+G40</f>
        <v>4325.0236192799994</v>
      </c>
      <c r="H33" s="4">
        <f t="shared" ref="H33:N33" si="43">H34+H35+H36+H39+H40</f>
        <v>1485.7112672899998</v>
      </c>
      <c r="I33" s="4">
        <f t="shared" si="43"/>
        <v>2105.1177039999998</v>
      </c>
      <c r="J33" s="4">
        <f t="shared" si="43"/>
        <v>275.95296198353788</v>
      </c>
      <c r="K33" s="4">
        <f t="shared" si="43"/>
        <v>291.75900582556284</v>
      </c>
      <c r="L33" s="4">
        <f t="shared" si="43"/>
        <v>308.16420785266706</v>
      </c>
      <c r="M33" s="4">
        <f t="shared" si="43"/>
        <v>325.6351903208398</v>
      </c>
      <c r="N33" s="4">
        <f t="shared" si="43"/>
        <v>344.33145097362433</v>
      </c>
      <c r="O33" s="4">
        <f t="shared" ref="O33:P33" si="44">O34+O35+O36+O39+O40</f>
        <v>364.34941540481964</v>
      </c>
      <c r="P33" s="4">
        <f t="shared" si="44"/>
        <v>0</v>
      </c>
      <c r="Q33" s="4">
        <f t="shared" ref="Q33" si="45">Q34+Q35+Q36+Q39+Q40</f>
        <v>0</v>
      </c>
    </row>
    <row r="34" spans="1:17" s="141" customFormat="1" ht="20.149999999999999" customHeight="1" x14ac:dyDescent="0.35">
      <c r="A34" s="6" t="s">
        <v>65</v>
      </c>
      <c r="B34" s="109"/>
      <c r="C34" s="109">
        <v>191.86802531000001</v>
      </c>
      <c r="D34" s="109">
        <v>24.870038000000001</v>
      </c>
      <c r="E34" s="109">
        <v>41.847999999999999</v>
      </c>
      <c r="F34" s="109">
        <v>95.595667050000003</v>
      </c>
      <c r="G34" s="109">
        <v>78.658879999999996</v>
      </c>
      <c r="H34" s="109">
        <v>1221.3742070999999</v>
      </c>
      <c r="I34" s="109">
        <v>1844.69</v>
      </c>
      <c r="J34" s="109">
        <v>0</v>
      </c>
      <c r="K34" s="109">
        <v>0</v>
      </c>
      <c r="L34" s="109">
        <v>0</v>
      </c>
      <c r="M34" s="109">
        <v>0</v>
      </c>
      <c r="N34" s="109">
        <v>0</v>
      </c>
      <c r="O34" s="109">
        <v>0</v>
      </c>
      <c r="P34" s="109">
        <f>O34*'V-Parâmetros'!V$7*(1+'V-Parâmetros'!V$10)</f>
        <v>0</v>
      </c>
      <c r="Q34" s="109">
        <f>P34*'V-Parâmetros'!W$7*(1+'V-Parâmetros'!W$10)</f>
        <v>0</v>
      </c>
    </row>
    <row r="35" spans="1:17" s="141" customFormat="1" ht="20.149999999999999" customHeight="1" x14ac:dyDescent="0.35">
      <c r="A35" s="6" t="s">
        <v>66</v>
      </c>
      <c r="B35" s="109"/>
      <c r="C35" s="109">
        <v>27.465240059999996</v>
      </c>
      <c r="D35" s="109">
        <v>24.626612630000004</v>
      </c>
      <c r="E35" s="109">
        <v>7.4168838200000007</v>
      </c>
      <c r="F35" s="109">
        <v>7.6649671400000008</v>
      </c>
      <c r="G35" s="109">
        <v>20.734448150000002</v>
      </c>
      <c r="H35" s="109">
        <v>34.322691730000003</v>
      </c>
      <c r="I35" s="109">
        <v>35.561087999999998</v>
      </c>
      <c r="J35" s="109">
        <v>37.681043200216685</v>
      </c>
      <c r="K35" s="109">
        <v>39.839339369805877</v>
      </c>
      <c r="L35" s="109">
        <v>42.079449864899871</v>
      </c>
      <c r="M35" s="109">
        <v>44.465091390185314</v>
      </c>
      <c r="N35" s="109">
        <v>47.018043169634275</v>
      </c>
      <c r="O35" s="109">
        <v>49.751472001455518</v>
      </c>
      <c r="P35" s="109"/>
      <c r="Q35" s="109">
        <f>P35*'V-Parâmetros'!W$7*(1+'V-Parâmetros'!W$10)</f>
        <v>0</v>
      </c>
    </row>
    <row r="36" spans="1:17" ht="20.149999999999999" customHeight="1" x14ac:dyDescent="0.35">
      <c r="A36" s="6" t="s">
        <v>67</v>
      </c>
      <c r="B36" s="5">
        <f t="shared" ref="B36" si="46">SUM(B37:B38)</f>
        <v>0</v>
      </c>
      <c r="C36" s="5">
        <f t="shared" ref="C36:F36" si="47">SUM(C37:C38)</f>
        <v>570.05004074999999</v>
      </c>
      <c r="D36" s="5">
        <f t="shared" si="47"/>
        <v>808.19468847000007</v>
      </c>
      <c r="E36" s="5">
        <f t="shared" si="47"/>
        <v>2747.9486704000001</v>
      </c>
      <c r="F36" s="5">
        <f t="shared" si="47"/>
        <v>2082.3321775700001</v>
      </c>
      <c r="G36" s="5">
        <f t="shared" ref="G36" si="48">SUM(G37:G38)</f>
        <v>4008.9039867099996</v>
      </c>
      <c r="H36" s="5">
        <f t="shared" ref="H36:N36" si="49">SUM(H37:H38)</f>
        <v>42.639101029999999</v>
      </c>
      <c r="I36" s="5">
        <f t="shared" si="49"/>
        <v>53.263479000000004</v>
      </c>
      <c r="J36" s="5">
        <f t="shared" si="49"/>
        <v>56.438752751120397</v>
      </c>
      <c r="K36" s="5">
        <f t="shared" si="49"/>
        <v>59.671453693923226</v>
      </c>
      <c r="L36" s="5">
        <f t="shared" si="49"/>
        <v>63.026696320726955</v>
      </c>
      <c r="M36" s="5">
        <f t="shared" si="49"/>
        <v>66.599915657648523</v>
      </c>
      <c r="N36" s="5">
        <f t="shared" si="49"/>
        <v>70.423732676202405</v>
      </c>
      <c r="O36" s="5">
        <f t="shared" ref="O36:P36" si="50">SUM(O37:O38)</f>
        <v>74.517868636882383</v>
      </c>
      <c r="P36" s="5">
        <f t="shared" si="50"/>
        <v>0</v>
      </c>
      <c r="Q36" s="5">
        <f t="shared" ref="Q36" si="51">SUM(Q37:Q38)</f>
        <v>0</v>
      </c>
    </row>
    <row r="37" spans="1:17" s="141" customFormat="1" ht="20.149999999999999" customHeight="1" x14ac:dyDescent="0.35">
      <c r="A37" s="20" t="s">
        <v>68</v>
      </c>
      <c r="B37" s="107"/>
      <c r="C37" s="107">
        <v>563.29746080999996</v>
      </c>
      <c r="D37" s="107">
        <v>803.60397524000007</v>
      </c>
      <c r="E37" s="107">
        <v>2739.4368282</v>
      </c>
      <c r="F37" s="150">
        <v>2029.6413968500001</v>
      </c>
      <c r="G37" s="107">
        <v>3997.0742723499998</v>
      </c>
      <c r="H37" s="107">
        <v>23.026344699999996</v>
      </c>
      <c r="I37" s="107">
        <v>31.796841000000001</v>
      </c>
      <c r="J37" s="107">
        <v>33.692392632965039</v>
      </c>
      <c r="K37" s="107">
        <v>35.622226729585947</v>
      </c>
      <c r="L37" s="107">
        <v>37.625214861865111</v>
      </c>
      <c r="M37" s="107">
        <v>39.758329131667509</v>
      </c>
      <c r="N37" s="107">
        <v>42.041043367289483</v>
      </c>
      <c r="O37" s="107">
        <v>44.485130622163005</v>
      </c>
      <c r="P37" s="107"/>
      <c r="Q37" s="107">
        <f>P37*'V-Parâmetros'!W$7*(1+'V-Parâmetros'!W$10)</f>
        <v>0</v>
      </c>
    </row>
    <row r="38" spans="1:17" s="141" customFormat="1" ht="20.149999999999999" customHeight="1" x14ac:dyDescent="0.35">
      <c r="A38" s="20" t="s">
        <v>69</v>
      </c>
      <c r="B38" s="107"/>
      <c r="C38" s="107">
        <v>6.7525799400000004</v>
      </c>
      <c r="D38" s="107">
        <v>4.5907132300000004</v>
      </c>
      <c r="E38" s="107">
        <v>8.5118422000000002</v>
      </c>
      <c r="F38" s="150">
        <v>52.690780719999992</v>
      </c>
      <c r="G38" s="107">
        <v>11.829714360000001</v>
      </c>
      <c r="H38" s="107">
        <v>19.612756330000003</v>
      </c>
      <c r="I38" s="107">
        <v>21.466638</v>
      </c>
      <c r="J38" s="107">
        <v>22.746360118155359</v>
      </c>
      <c r="K38" s="107">
        <v>24.049226964337283</v>
      </c>
      <c r="L38" s="107">
        <v>25.401481458861845</v>
      </c>
      <c r="M38" s="107">
        <v>26.841586525981008</v>
      </c>
      <c r="N38" s="107">
        <v>28.382689308912923</v>
      </c>
      <c r="O38" s="107">
        <v>30.032738014719378</v>
      </c>
      <c r="P38" s="107"/>
      <c r="Q38" s="107">
        <f>P38*'V-Parâmetros'!W$7*(1+'V-Parâmetros'!W$10)</f>
        <v>0</v>
      </c>
    </row>
    <row r="39" spans="1:17" s="141" customFormat="1" ht="20.149999999999999" customHeight="1" x14ac:dyDescent="0.35">
      <c r="A39" s="6" t="s">
        <v>70</v>
      </c>
      <c r="B39" s="109"/>
      <c r="C39" s="109">
        <v>43.03338668</v>
      </c>
      <c r="D39" s="109">
        <v>197.50558208999996</v>
      </c>
      <c r="E39" s="109">
        <v>160.75982350999999</v>
      </c>
      <c r="F39" s="109">
        <v>136.29616464000003</v>
      </c>
      <c r="G39" s="109">
        <v>186.69983098999998</v>
      </c>
      <c r="H39" s="109">
        <v>186.75784884000001</v>
      </c>
      <c r="I39" s="109">
        <v>167.19533999999999</v>
      </c>
      <c r="J39" s="109">
        <v>177.16260057664482</v>
      </c>
      <c r="K39" s="109">
        <v>187.31012648741455</v>
      </c>
      <c r="L39" s="109">
        <v>197.84231368778393</v>
      </c>
      <c r="M39" s="109">
        <v>209.05873501713748</v>
      </c>
      <c r="N39" s="109">
        <v>221.06178848863348</v>
      </c>
      <c r="O39" s="109">
        <v>233.91337961267769</v>
      </c>
      <c r="P39" s="109"/>
      <c r="Q39" s="109">
        <f>P39*'V-Parâmetros'!W$7*(1+'V-Parâmetros'!W$10)</f>
        <v>0</v>
      </c>
    </row>
    <row r="40" spans="1:17" ht="20.149999999999999" customHeight="1" x14ac:dyDescent="0.35">
      <c r="A40" s="6" t="s">
        <v>71</v>
      </c>
      <c r="B40" s="5">
        <f t="shared" ref="B40" si="52">SUM(B41:B42)</f>
        <v>0</v>
      </c>
      <c r="C40" s="5">
        <f t="shared" ref="C40:F40" si="53">SUM(C41:C42)</f>
        <v>7.2779688899999995</v>
      </c>
      <c r="D40" s="5">
        <f t="shared" si="53"/>
        <v>5.2933650000000006E-2</v>
      </c>
      <c r="E40" s="5">
        <f t="shared" si="53"/>
        <v>0.18998459000000001</v>
      </c>
      <c r="F40" s="5">
        <f t="shared" si="53"/>
        <v>207.39828021</v>
      </c>
      <c r="G40" s="5">
        <f t="shared" ref="G40" si="54">SUM(G41:G42)</f>
        <v>30.026473430000003</v>
      </c>
      <c r="H40" s="5">
        <f t="shared" ref="H40:N40" si="55">SUM(H41:H42)</f>
        <v>0.61741858999999999</v>
      </c>
      <c r="I40" s="5">
        <f t="shared" si="55"/>
        <v>4.4077970000000004</v>
      </c>
      <c r="J40" s="5">
        <f t="shared" si="55"/>
        <v>4.670565455555959</v>
      </c>
      <c r="K40" s="5">
        <f t="shared" si="55"/>
        <v>4.9380862744191711</v>
      </c>
      <c r="L40" s="5">
        <f t="shared" si="55"/>
        <v>5.2157479792563191</v>
      </c>
      <c r="M40" s="5">
        <f t="shared" si="55"/>
        <v>5.5114482558684585</v>
      </c>
      <c r="N40" s="5">
        <f t="shared" si="55"/>
        <v>5.8278866391541388</v>
      </c>
      <c r="O40" s="5">
        <f t="shared" ref="O40:P40" si="56">SUM(O41:O42)</f>
        <v>6.1666951538040617</v>
      </c>
      <c r="P40" s="5">
        <f t="shared" si="56"/>
        <v>0</v>
      </c>
      <c r="Q40" s="5">
        <f t="shared" ref="Q40" si="57">SUM(Q41:Q42)</f>
        <v>0</v>
      </c>
    </row>
    <row r="41" spans="1:17" s="141" customFormat="1" ht="20.149999999999999" customHeight="1" x14ac:dyDescent="0.35">
      <c r="A41" s="20" t="s">
        <v>72</v>
      </c>
      <c r="B41" s="111"/>
      <c r="C41" s="111">
        <v>0</v>
      </c>
      <c r="D41" s="111">
        <v>0</v>
      </c>
      <c r="E41" s="111">
        <v>0</v>
      </c>
      <c r="F41" s="168">
        <v>0</v>
      </c>
      <c r="G41" s="107">
        <v>0</v>
      </c>
      <c r="H41" s="107">
        <v>0</v>
      </c>
      <c r="I41" s="107">
        <v>0</v>
      </c>
      <c r="J41" s="107">
        <v>0</v>
      </c>
      <c r="K41" s="107">
        <v>0</v>
      </c>
      <c r="L41" s="107">
        <v>0</v>
      </c>
      <c r="M41" s="107">
        <v>0</v>
      </c>
      <c r="N41" s="107">
        <v>0</v>
      </c>
      <c r="O41" s="107">
        <v>0</v>
      </c>
      <c r="P41" s="107">
        <f>O41*'V-Parâmetros'!V$7*(1+'V-Parâmetros'!V$10)</f>
        <v>0</v>
      </c>
      <c r="Q41" s="107">
        <f>P41*'V-Parâmetros'!W$7*(1+'V-Parâmetros'!W$10)</f>
        <v>0</v>
      </c>
    </row>
    <row r="42" spans="1:17" s="141" customFormat="1" ht="20.149999999999999" customHeight="1" x14ac:dyDescent="0.35">
      <c r="A42" s="20" t="s">
        <v>73</v>
      </c>
      <c r="B42" s="111"/>
      <c r="C42" s="111">
        <v>7.2779688899999995</v>
      </c>
      <c r="D42" s="111">
        <v>5.2933650000000006E-2</v>
      </c>
      <c r="E42" s="111">
        <v>0.18998459000000001</v>
      </c>
      <c r="F42" s="168">
        <v>207.39828021</v>
      </c>
      <c r="G42" s="107">
        <v>30.026473430000003</v>
      </c>
      <c r="H42" s="107">
        <v>0.61741858999999999</v>
      </c>
      <c r="I42" s="107">
        <v>4.4077970000000004</v>
      </c>
      <c r="J42" s="107">
        <v>4.670565455555959</v>
      </c>
      <c r="K42" s="107">
        <v>4.9380862744191711</v>
      </c>
      <c r="L42" s="107">
        <v>5.2157479792563191</v>
      </c>
      <c r="M42" s="107">
        <v>5.5114482558684585</v>
      </c>
      <c r="N42" s="107">
        <v>5.8278866391541388</v>
      </c>
      <c r="O42" s="107">
        <v>6.1666951538040617</v>
      </c>
      <c r="P42" s="107"/>
      <c r="Q42" s="107">
        <f>P42*'V-Parâmetros'!W$7*(1+'V-Parâmetros'!W$10)</f>
        <v>0</v>
      </c>
    </row>
    <row r="43" spans="1:17" ht="20.149999999999999" customHeight="1" x14ac:dyDescent="0.35">
      <c r="A43" s="8" t="s">
        <v>74</v>
      </c>
      <c r="B43" s="9">
        <f t="shared" ref="B43" si="58">B33-B34-B35-B37-B41</f>
        <v>0</v>
      </c>
      <c r="C43" s="9">
        <f t="shared" ref="C43:F43" si="59">C33-C34-C35-C37-C41</f>
        <v>57.063935510000078</v>
      </c>
      <c r="D43" s="9">
        <f t="shared" si="59"/>
        <v>202.14922897000008</v>
      </c>
      <c r="E43" s="9">
        <f t="shared" si="59"/>
        <v>169.4616503000002</v>
      </c>
      <c r="F43" s="9">
        <f t="shared" si="59"/>
        <v>396.38522556999988</v>
      </c>
      <c r="G43" s="9">
        <f t="shared" ref="G43" si="60">G33-G34-G35-G37-G41</f>
        <v>228.55601877999925</v>
      </c>
      <c r="H43" s="9">
        <f t="shared" ref="H43:N43" si="61">H33-H34-H35-H37-H41</f>
        <v>206.98802375999986</v>
      </c>
      <c r="I43" s="9">
        <f t="shared" si="61"/>
        <v>193.06977499999974</v>
      </c>
      <c r="J43" s="9">
        <f t="shared" si="61"/>
        <v>204.57952615035614</v>
      </c>
      <c r="K43" s="9">
        <f t="shared" si="61"/>
        <v>216.29743972617101</v>
      </c>
      <c r="L43" s="9">
        <f t="shared" si="61"/>
        <v>228.45954312590209</v>
      </c>
      <c r="M43" s="9">
        <f t="shared" si="61"/>
        <v>241.411769798987</v>
      </c>
      <c r="N43" s="9">
        <f t="shared" si="61"/>
        <v>255.27236443670057</v>
      </c>
      <c r="O43" s="9">
        <f t="shared" ref="O43:P43" si="62">O33-O34-O35-O37-O41</f>
        <v>270.11281278120111</v>
      </c>
      <c r="P43" s="9">
        <f t="shared" si="62"/>
        <v>0</v>
      </c>
      <c r="Q43" s="9">
        <f t="shared" ref="Q43" si="63">Q33-Q34-Q35-Q37-Q41</f>
        <v>0</v>
      </c>
    </row>
    <row r="44" spans="1:17" ht="20.149999999999999" customHeight="1" x14ac:dyDescent="0.35">
      <c r="A44" s="11" t="s">
        <v>75</v>
      </c>
      <c r="B44" s="12">
        <f t="shared" ref="B44" si="64">B32+B43</f>
        <v>0</v>
      </c>
      <c r="C44" s="12">
        <f t="shared" ref="C44:F44" si="65">C32+C43</f>
        <v>52538.621300040009</v>
      </c>
      <c r="D44" s="12">
        <f t="shared" si="65"/>
        <v>55029.739495709997</v>
      </c>
      <c r="E44" s="12">
        <f t="shared" si="65"/>
        <v>65939.389149009992</v>
      </c>
      <c r="F44" s="12">
        <f t="shared" si="65"/>
        <v>64846.290109449983</v>
      </c>
      <c r="G44" s="12">
        <f t="shared" ref="G44:N44" si="66">G32+G43</f>
        <v>70691.011436289962</v>
      </c>
      <c r="H44" s="12">
        <f t="shared" si="66"/>
        <v>75875.690616499982</v>
      </c>
      <c r="I44" s="12">
        <f t="shared" si="66"/>
        <v>79677.838060055001</v>
      </c>
      <c r="J44" s="12">
        <f t="shared" si="66"/>
        <v>84174.696923476513</v>
      </c>
      <c r="K44" s="12">
        <f t="shared" si="66"/>
        <v>88664.087155328263</v>
      </c>
      <c r="L44" s="12">
        <f t="shared" si="66"/>
        <v>93316.735419172721</v>
      </c>
      <c r="M44" s="12">
        <f t="shared" si="66"/>
        <v>98529.418793562276</v>
      </c>
      <c r="N44" s="12">
        <f t="shared" si="66"/>
        <v>104094.16146226051</v>
      </c>
      <c r="O44" s="12">
        <f t="shared" ref="O44:P44" si="67">O32+O43</f>
        <v>110037.70760848439</v>
      </c>
      <c r="P44" s="12">
        <f t="shared" si="67"/>
        <v>0</v>
      </c>
      <c r="Q44" s="12">
        <f t="shared" ref="Q44" si="68">Q32+Q43</f>
        <v>0</v>
      </c>
    </row>
    <row r="45" spans="1:17" ht="20.149999999999999" customHeight="1" x14ac:dyDescent="0.35">
      <c r="A45" s="13" t="s">
        <v>76</v>
      </c>
      <c r="B45" s="3">
        <f t="shared" ref="B45" si="69">B46+B58</f>
        <v>0</v>
      </c>
      <c r="C45" s="3">
        <f t="shared" ref="C45:P45" si="70">C46+C58</f>
        <v>57570.036550209996</v>
      </c>
      <c r="D45" s="3">
        <f t="shared" si="70"/>
        <v>57864.657693590001</v>
      </c>
      <c r="E45" s="3">
        <f t="shared" si="70"/>
        <v>67339.064591490009</v>
      </c>
      <c r="F45" s="3">
        <f t="shared" si="70"/>
        <v>64588.57977769999</v>
      </c>
      <c r="G45" s="3">
        <f t="shared" si="70"/>
        <v>73648.660400440014</v>
      </c>
      <c r="H45" s="3">
        <f t="shared" si="70"/>
        <v>78422.120334869993</v>
      </c>
      <c r="I45" s="3">
        <f t="shared" si="70"/>
        <v>83938.83909533832</v>
      </c>
      <c r="J45" s="3">
        <f t="shared" si="70"/>
        <v>87147.817254613561</v>
      </c>
      <c r="K45" s="3">
        <f t="shared" si="70"/>
        <v>90923.697106447013</v>
      </c>
      <c r="L45" s="3">
        <f t="shared" si="70"/>
        <v>96852.735437044932</v>
      </c>
      <c r="M45" s="3">
        <f t="shared" si="70"/>
        <v>101879.08643783968</v>
      </c>
      <c r="N45" s="3">
        <f t="shared" si="70"/>
        <v>100844.82341708586</v>
      </c>
      <c r="O45" s="3">
        <f t="shared" si="70"/>
        <v>104923.20003508111</v>
      </c>
      <c r="P45" s="3">
        <f t="shared" si="70"/>
        <v>0</v>
      </c>
      <c r="Q45" s="3">
        <f t="shared" ref="Q45" si="71">Q46+Q58</f>
        <v>0</v>
      </c>
    </row>
    <row r="46" spans="1:17" ht="20.149999999999999" customHeight="1" x14ac:dyDescent="0.35">
      <c r="A46" s="10" t="s">
        <v>77</v>
      </c>
      <c r="B46" s="4">
        <f t="shared" ref="B46" si="72">B47+B52+B53</f>
        <v>0</v>
      </c>
      <c r="C46" s="4">
        <f t="shared" ref="C46:F46" si="73">C47+C52+C53</f>
        <v>55118.424813689999</v>
      </c>
      <c r="D46" s="4">
        <f t="shared" si="73"/>
        <v>55233.979726170001</v>
      </c>
      <c r="E46" s="4">
        <f t="shared" si="73"/>
        <v>59934.505983050003</v>
      </c>
      <c r="F46" s="4">
        <f t="shared" si="73"/>
        <v>60467.05890697999</v>
      </c>
      <c r="G46" s="4">
        <f t="shared" ref="G46:N46" si="74">G47+G52+G53</f>
        <v>67715.974015330008</v>
      </c>
      <c r="H46" s="4">
        <f t="shared" si="74"/>
        <v>71609.321417949992</v>
      </c>
      <c r="I46" s="4">
        <f t="shared" si="74"/>
        <v>79534.713609200044</v>
      </c>
      <c r="J46" s="4">
        <f t="shared" si="74"/>
        <v>81662.888387476822</v>
      </c>
      <c r="K46" s="4">
        <f t="shared" si="74"/>
        <v>86234.595007317985</v>
      </c>
      <c r="L46" s="4">
        <f t="shared" si="74"/>
        <v>92145.162242211809</v>
      </c>
      <c r="M46" s="4">
        <f t="shared" si="74"/>
        <v>96353.911960300349</v>
      </c>
      <c r="N46" s="4">
        <f t="shared" si="74"/>
        <v>94338.507384452052</v>
      </c>
      <c r="O46" s="4">
        <f t="shared" ref="O46:P46" si="75">O47+O52+O53</f>
        <v>97654.216276907886</v>
      </c>
      <c r="P46" s="4">
        <f t="shared" si="75"/>
        <v>0</v>
      </c>
      <c r="Q46" s="4">
        <f t="shared" ref="Q46" si="76">Q47+Q52+Q53</f>
        <v>0</v>
      </c>
    </row>
    <row r="47" spans="1:17" ht="20.149999999999999" customHeight="1" x14ac:dyDescent="0.35">
      <c r="A47" s="6" t="s">
        <v>78</v>
      </c>
      <c r="B47" s="5">
        <f t="shared" ref="B47" si="77">SUM(B48:B51)</f>
        <v>0</v>
      </c>
      <c r="C47" s="5">
        <f t="shared" ref="C47:F47" si="78">SUM(C48:C51)</f>
        <v>30810.927265869999</v>
      </c>
      <c r="D47" s="5">
        <f t="shared" si="78"/>
        <v>30096.890348480003</v>
      </c>
      <c r="E47" s="5">
        <f t="shared" si="78"/>
        <v>30355.022423490002</v>
      </c>
      <c r="F47" s="5">
        <f t="shared" si="78"/>
        <v>31463.320403209997</v>
      </c>
      <c r="G47" s="5">
        <f t="shared" ref="G47:N47" si="79">SUM(G48:G51)</f>
        <v>34465.360100690006</v>
      </c>
      <c r="H47" s="5">
        <f t="shared" si="79"/>
        <v>34215.18394404</v>
      </c>
      <c r="I47" s="5">
        <f t="shared" si="79"/>
        <v>39731.888994113913</v>
      </c>
      <c r="J47" s="5">
        <f t="shared" si="79"/>
        <v>39809.917354272788</v>
      </c>
      <c r="K47" s="5">
        <f t="shared" si="79"/>
        <v>41580.810764390109</v>
      </c>
      <c r="L47" s="5">
        <f t="shared" si="79"/>
        <v>43563.675293815977</v>
      </c>
      <c r="M47" s="5">
        <f t="shared" si="79"/>
        <v>45677.219008269502</v>
      </c>
      <c r="N47" s="5">
        <f t="shared" si="79"/>
        <v>41486.112861773188</v>
      </c>
      <c r="O47" s="5">
        <f t="shared" ref="O47:P47" si="80">SUM(O48:O51)</f>
        <v>42555.734123701892</v>
      </c>
      <c r="P47" s="5">
        <f t="shared" si="80"/>
        <v>0</v>
      </c>
      <c r="Q47" s="5">
        <f t="shared" ref="Q47" si="81">SUM(Q48:Q51)</f>
        <v>0</v>
      </c>
    </row>
    <row r="48" spans="1:17" s="141" customFormat="1" ht="20.149999999999999" customHeight="1" x14ac:dyDescent="0.35">
      <c r="A48" s="20" t="s">
        <v>79</v>
      </c>
      <c r="B48" s="107"/>
      <c r="C48" s="107">
        <v>16136.702955169996</v>
      </c>
      <c r="D48" s="107">
        <v>16765.173262440003</v>
      </c>
      <c r="E48" s="107">
        <v>17478.236193160003</v>
      </c>
      <c r="F48" s="150">
        <v>19451.402755019997</v>
      </c>
      <c r="G48" s="107">
        <v>20840.48742428</v>
      </c>
      <c r="H48" s="107">
        <v>21290.559325270006</v>
      </c>
      <c r="I48" s="107">
        <v>24951.735332000004</v>
      </c>
      <c r="J48" s="107">
        <v>25800.38024710392</v>
      </c>
      <c r="K48" s="107">
        <v>26574.371124572215</v>
      </c>
      <c r="L48" s="107">
        <v>27371.581112482545</v>
      </c>
      <c r="M48" s="107">
        <v>28192.706765672225</v>
      </c>
      <c r="N48" s="107">
        <v>29038.465535069383</v>
      </c>
      <c r="O48" s="107">
        <v>29909.596394559103</v>
      </c>
      <c r="P48" s="107"/>
      <c r="Q48" s="107">
        <f>P48*'V-Parâmetros'!W$7*1</f>
        <v>0</v>
      </c>
    </row>
    <row r="49" spans="1:17" s="141" customFormat="1" ht="20.149999999999999" customHeight="1" x14ac:dyDescent="0.35">
      <c r="A49" s="20" t="s">
        <v>80</v>
      </c>
      <c r="B49" s="107"/>
      <c r="C49" s="107">
        <v>11841.818839329999</v>
      </c>
      <c r="D49" s="107">
        <v>11500.910123629999</v>
      </c>
      <c r="E49" s="107">
        <v>10482.74487608</v>
      </c>
      <c r="F49" s="150">
        <v>9826.0422381499993</v>
      </c>
      <c r="G49" s="107">
        <v>10481.213991929999</v>
      </c>
      <c r="H49" s="107">
        <v>10281.821277539999</v>
      </c>
      <c r="I49" s="107">
        <v>10385.681183000001</v>
      </c>
      <c r="J49" s="107">
        <v>10566.488395996768</v>
      </c>
      <c r="K49" s="107">
        <v>10729.964842886762</v>
      </c>
      <c r="L49" s="107">
        <v>10896.042871187556</v>
      </c>
      <c r="M49" s="107">
        <v>11064.765988577697</v>
      </c>
      <c r="N49" s="107">
        <v>11236.178489883376</v>
      </c>
      <c r="O49" s="107">
        <v>11410.32547292181</v>
      </c>
      <c r="P49" s="107"/>
      <c r="Q49" s="107"/>
    </row>
    <row r="50" spans="1:17" s="141" customFormat="1" ht="20.149999999999999" customHeight="1" x14ac:dyDescent="0.35">
      <c r="A50" s="20" t="s">
        <v>81</v>
      </c>
      <c r="B50" s="107"/>
      <c r="C50" s="107">
        <v>1837.8803009200001</v>
      </c>
      <c r="D50" s="107">
        <v>798.72356509000008</v>
      </c>
      <c r="E50" s="107">
        <v>983.40058583000007</v>
      </c>
      <c r="F50" s="150">
        <v>1021.78509734</v>
      </c>
      <c r="G50" s="107">
        <v>1996.45807373</v>
      </c>
      <c r="H50" s="107">
        <v>1888.56127229</v>
      </c>
      <c r="I50" s="107">
        <v>3697.2057581139052</v>
      </c>
      <c r="J50" s="107">
        <v>2722.0669319056315</v>
      </c>
      <c r="K50" s="107">
        <v>3533.8641379881424</v>
      </c>
      <c r="L50" s="107">
        <v>4531.1629223466598</v>
      </c>
      <c r="M50" s="107">
        <v>5631.9118232253395</v>
      </c>
      <c r="N50" s="107">
        <v>400</v>
      </c>
      <c r="O50" s="107">
        <v>400</v>
      </c>
      <c r="P50" s="107"/>
      <c r="Q50" s="107"/>
    </row>
    <row r="51" spans="1:17" s="141" customFormat="1" ht="20.149999999999999" customHeight="1" x14ac:dyDescent="0.35">
      <c r="A51" s="20" t="s">
        <v>82</v>
      </c>
      <c r="B51" s="107"/>
      <c r="C51" s="107">
        <v>994.52517045000423</v>
      </c>
      <c r="D51" s="107">
        <v>1032.0833973200006</v>
      </c>
      <c r="E51" s="107">
        <v>1410.6407684199989</v>
      </c>
      <c r="F51" s="150">
        <v>1164.0903127000001</v>
      </c>
      <c r="G51" s="107">
        <v>1147.2006107500076</v>
      </c>
      <c r="H51" s="107">
        <v>754.24206893999553</v>
      </c>
      <c r="I51" s="107">
        <v>697.26672099999996</v>
      </c>
      <c r="J51" s="107">
        <v>720.98177926646645</v>
      </c>
      <c r="K51" s="107">
        <v>742.6106589429877</v>
      </c>
      <c r="L51" s="107">
        <v>764.88838779921673</v>
      </c>
      <c r="M51" s="107">
        <v>787.8344307942416</v>
      </c>
      <c r="N51" s="107">
        <v>811.4688368204329</v>
      </c>
      <c r="O51" s="107">
        <v>835.81225622097941</v>
      </c>
      <c r="P51" s="107"/>
      <c r="Q51" s="107">
        <f>P51*'V-Parâmetros'!W$7*1</f>
        <v>0</v>
      </c>
    </row>
    <row r="52" spans="1:17" s="141" customFormat="1" ht="20.149999999999999" customHeight="1" x14ac:dyDescent="0.35">
      <c r="A52" s="6" t="s">
        <v>83</v>
      </c>
      <c r="B52" s="109"/>
      <c r="C52" s="109">
        <v>2726.2755762400002</v>
      </c>
      <c r="D52" s="109">
        <v>2573.7397625600001</v>
      </c>
      <c r="E52" s="109">
        <v>2415.5558411000002</v>
      </c>
      <c r="F52" s="109">
        <v>481.96934669999996</v>
      </c>
      <c r="G52" s="112">
        <v>1471.9885090799999</v>
      </c>
      <c r="H52" s="112">
        <v>852.75837543</v>
      </c>
      <c r="I52" s="112">
        <v>119.66147787657141</v>
      </c>
      <c r="J52" s="112">
        <v>179.92913392824696</v>
      </c>
      <c r="K52" s="112">
        <v>2551.1417254244361</v>
      </c>
      <c r="L52" s="112">
        <v>4969.2351934763356</v>
      </c>
      <c r="M52" s="112">
        <v>4997.7114885331612</v>
      </c>
      <c r="N52" s="112">
        <v>4988.4992623407898</v>
      </c>
      <c r="O52" s="112">
        <v>4923.4711486068363</v>
      </c>
      <c r="P52" s="112"/>
      <c r="Q52" s="112">
        <f>P52*'V-Parâmetros'!W$7*1</f>
        <v>0</v>
      </c>
    </row>
    <row r="53" spans="1:17" ht="20.149999999999999" customHeight="1" x14ac:dyDescent="0.35">
      <c r="A53" s="6" t="s">
        <v>84</v>
      </c>
      <c r="B53" s="5">
        <f t="shared" ref="B53" si="82">SUM(B54:B56)</f>
        <v>0</v>
      </c>
      <c r="C53" s="5">
        <f t="shared" ref="C53:P53" si="83">SUM(C54:C56)</f>
        <v>21581.221971580002</v>
      </c>
      <c r="D53" s="5">
        <f t="shared" si="83"/>
        <v>22563.349615130002</v>
      </c>
      <c r="E53" s="5">
        <f t="shared" si="83"/>
        <v>27163.92771846</v>
      </c>
      <c r="F53" s="5">
        <f t="shared" si="83"/>
        <v>28521.769157069997</v>
      </c>
      <c r="G53" s="5">
        <f t="shared" si="83"/>
        <v>31778.62540556</v>
      </c>
      <c r="H53" s="5">
        <f t="shared" si="83"/>
        <v>36541.379098479993</v>
      </c>
      <c r="I53" s="5">
        <f t="shared" si="83"/>
        <v>39683.163137209558</v>
      </c>
      <c r="J53" s="5">
        <f t="shared" si="83"/>
        <v>41673.041899275791</v>
      </c>
      <c r="K53" s="5">
        <f t="shared" si="83"/>
        <v>42102.642517503446</v>
      </c>
      <c r="L53" s="5">
        <f t="shared" si="83"/>
        <v>43612.251754919489</v>
      </c>
      <c r="M53" s="5">
        <f t="shared" si="83"/>
        <v>45678.981463497686</v>
      </c>
      <c r="N53" s="5">
        <f t="shared" si="83"/>
        <v>47863.895260338075</v>
      </c>
      <c r="O53" s="5">
        <f t="shared" si="83"/>
        <v>50175.011004599153</v>
      </c>
      <c r="P53" s="5">
        <f t="shared" si="83"/>
        <v>0</v>
      </c>
      <c r="Q53" s="5">
        <f t="shared" ref="Q53" si="84">SUM(Q54:Q56)</f>
        <v>0</v>
      </c>
    </row>
    <row r="54" spans="1:17" s="141" customFormat="1" ht="20.149999999999999" customHeight="1" x14ac:dyDescent="0.35">
      <c r="A54" s="20" t="s">
        <v>85</v>
      </c>
      <c r="B54" s="107"/>
      <c r="C54" s="107">
        <v>10543.109259520001</v>
      </c>
      <c r="D54" s="107">
        <v>10740.298470360003</v>
      </c>
      <c r="E54" s="107">
        <v>13851.50869939</v>
      </c>
      <c r="F54" s="150">
        <v>13168.88199751</v>
      </c>
      <c r="G54" s="107">
        <v>14339.339201629999</v>
      </c>
      <c r="H54" s="107">
        <v>15663.66288966</v>
      </c>
      <c r="I54" s="107">
        <v>16548.422687209557</v>
      </c>
      <c r="J54" s="107">
        <v>17470.11591267055</v>
      </c>
      <c r="K54" s="107">
        <v>18387.042296577813</v>
      </c>
      <c r="L54" s="107">
        <v>19336.372579014922</v>
      </c>
      <c r="M54" s="107">
        <v>20344.980401450113</v>
      </c>
      <c r="N54" s="107">
        <v>21421.808079806891</v>
      </c>
      <c r="O54" s="107">
        <v>22572.107312170639</v>
      </c>
      <c r="P54" s="107"/>
      <c r="Q54" s="107">
        <f t="shared" ref="Q54" si="85">0.25*Q10+0.5*Q11+0.25*Q23</f>
        <v>0</v>
      </c>
    </row>
    <row r="55" spans="1:17" s="141" customFormat="1" ht="20.149999999999999" customHeight="1" x14ac:dyDescent="0.35">
      <c r="A55" s="20" t="s">
        <v>86</v>
      </c>
      <c r="B55" s="107"/>
      <c r="C55" s="107">
        <v>528.16844750999996</v>
      </c>
      <c r="D55" s="107">
        <v>684.26853605999997</v>
      </c>
      <c r="E55" s="107">
        <v>579.44715740999993</v>
      </c>
      <c r="F55" s="150">
        <v>767.07631129999993</v>
      </c>
      <c r="G55" s="107">
        <v>1115.05696315</v>
      </c>
      <c r="H55" s="107">
        <v>1164.6243494100001</v>
      </c>
      <c r="I55" s="107">
        <v>881.66771500000004</v>
      </c>
      <c r="J55" s="107">
        <v>911.65452005345298</v>
      </c>
      <c r="K55" s="107">
        <v>939.00343023098094</v>
      </c>
      <c r="L55" s="107">
        <v>967.17278595168943</v>
      </c>
      <c r="M55" s="107">
        <v>996.18719992902777</v>
      </c>
      <c r="N55" s="107">
        <v>1026.0720232382623</v>
      </c>
      <c r="O55" s="107">
        <v>1056.8533674667451</v>
      </c>
      <c r="P55" s="107"/>
      <c r="Q55" s="107">
        <f>P55*'V-Parâmetros'!W$7*1</f>
        <v>0</v>
      </c>
    </row>
    <row r="56" spans="1:17" s="141" customFormat="1" ht="20.149999999999999" customHeight="1" x14ac:dyDescent="0.35">
      <c r="A56" s="20" t="s">
        <v>87</v>
      </c>
      <c r="B56" s="107"/>
      <c r="C56" s="107">
        <v>10509.94426455</v>
      </c>
      <c r="D56" s="107">
        <v>11138.782608709998</v>
      </c>
      <c r="E56" s="107">
        <v>12732.97186166</v>
      </c>
      <c r="F56" s="150">
        <v>14585.81084826</v>
      </c>
      <c r="G56" s="107">
        <v>16324.229240780001</v>
      </c>
      <c r="H56" s="107">
        <v>19713.091859409993</v>
      </c>
      <c r="I56" s="107">
        <v>22253.072734999998</v>
      </c>
      <c r="J56" s="107">
        <v>23291.271466551785</v>
      </c>
      <c r="K56" s="107">
        <v>22776.596790694653</v>
      </c>
      <c r="L56" s="107">
        <v>23308.706389952873</v>
      </c>
      <c r="M56" s="107">
        <v>24337.813862118546</v>
      </c>
      <c r="N56" s="107">
        <v>25416.015157292917</v>
      </c>
      <c r="O56" s="107">
        <v>26546.050324961769</v>
      </c>
      <c r="P56" s="107"/>
      <c r="Q56" s="107">
        <f>P56*'V-Parâmetros'!W$7*1</f>
        <v>0</v>
      </c>
    </row>
    <row r="57" spans="1:17" ht="20.149999999999999" customHeight="1" x14ac:dyDescent="0.35">
      <c r="A57" s="8" t="s">
        <v>88</v>
      </c>
      <c r="B57" s="9">
        <f t="shared" ref="B57" si="86">B46-B52</f>
        <v>0</v>
      </c>
      <c r="C57" s="9">
        <f t="shared" ref="C57:P57" si="87">C46-C52</f>
        <v>52392.149237450001</v>
      </c>
      <c r="D57" s="9">
        <f t="shared" si="87"/>
        <v>52660.239963610002</v>
      </c>
      <c r="E57" s="9">
        <f t="shared" si="87"/>
        <v>57518.950141950001</v>
      </c>
      <c r="F57" s="9">
        <f t="shared" si="87"/>
        <v>59985.089560279986</v>
      </c>
      <c r="G57" s="9">
        <f t="shared" si="87"/>
        <v>66243.985506250014</v>
      </c>
      <c r="H57" s="9">
        <f t="shared" si="87"/>
        <v>70756.563042519992</v>
      </c>
      <c r="I57" s="9">
        <f t="shared" si="87"/>
        <v>79415.052131323479</v>
      </c>
      <c r="J57" s="9">
        <f t="shared" si="87"/>
        <v>81482.959253548572</v>
      </c>
      <c r="K57" s="9">
        <f t="shared" si="87"/>
        <v>83683.453281893555</v>
      </c>
      <c r="L57" s="9">
        <f t="shared" si="87"/>
        <v>87175.927048735466</v>
      </c>
      <c r="M57" s="9">
        <f t="shared" si="87"/>
        <v>91356.200471767195</v>
      </c>
      <c r="N57" s="9">
        <f t="shared" si="87"/>
        <v>89350.008122111263</v>
      </c>
      <c r="O57" s="9">
        <f t="shared" si="87"/>
        <v>92730.745128301045</v>
      </c>
      <c r="P57" s="9">
        <f t="shared" si="87"/>
        <v>0</v>
      </c>
      <c r="Q57" s="9">
        <f t="shared" ref="Q57" si="88">Q46-Q52</f>
        <v>0</v>
      </c>
    </row>
    <row r="58" spans="1:17" ht="20.149999999999999" customHeight="1" x14ac:dyDescent="0.35">
      <c r="A58" s="10" t="s">
        <v>89</v>
      </c>
      <c r="B58" s="4">
        <f t="shared" ref="B58" si="89">B59+B62+B66</f>
        <v>0</v>
      </c>
      <c r="C58" s="4">
        <f t="shared" ref="C58:F58" si="90">C59+C62+C66</f>
        <v>2451.6117365200002</v>
      </c>
      <c r="D58" s="4">
        <f t="shared" si="90"/>
        <v>2630.6779674199997</v>
      </c>
      <c r="E58" s="4">
        <f t="shared" si="90"/>
        <v>7404.5586084400002</v>
      </c>
      <c r="F58" s="4">
        <f t="shared" si="90"/>
        <v>4121.5208707199999</v>
      </c>
      <c r="G58" s="4">
        <f t="shared" ref="G58" si="91">G59+G62+G66</f>
        <v>5932.6863851100006</v>
      </c>
      <c r="H58" s="4">
        <f t="shared" ref="H58:M58" si="92">H59+H62+H66</f>
        <v>6812.79891692</v>
      </c>
      <c r="I58" s="4">
        <f t="shared" si="92"/>
        <v>4404.1254861382804</v>
      </c>
      <c r="J58" s="4">
        <f t="shared" si="92"/>
        <v>5484.9288671367331</v>
      </c>
      <c r="K58" s="4">
        <f t="shared" si="92"/>
        <v>4689.1020991290216</v>
      </c>
      <c r="L58" s="4">
        <f t="shared" si="92"/>
        <v>4707.5731948331231</v>
      </c>
      <c r="M58" s="4">
        <f t="shared" si="92"/>
        <v>5525.1744775393345</v>
      </c>
      <c r="N58" s="4">
        <f t="shared" ref="N58:O58" si="93">N59+N62+N66</f>
        <v>6506.3160326338093</v>
      </c>
      <c r="O58" s="4">
        <f t="shared" si="93"/>
        <v>7268.9837581732281</v>
      </c>
      <c r="P58" s="4">
        <f t="shared" ref="P58" si="94">P59+P62+P66</f>
        <v>0</v>
      </c>
      <c r="Q58" s="4">
        <f t="shared" ref="Q58" si="95">Q59+Q62+Q66</f>
        <v>0</v>
      </c>
    </row>
    <row r="59" spans="1:17" ht="20.149999999999999" customHeight="1" x14ac:dyDescent="0.35">
      <c r="A59" s="6" t="s">
        <v>90</v>
      </c>
      <c r="B59" s="5">
        <f t="shared" ref="B59" si="96">SUM(B60:B61)</f>
        <v>0</v>
      </c>
      <c r="C59" s="5">
        <f t="shared" ref="C59:F59" si="97">SUM(C60:C61)</f>
        <v>837.25535733000004</v>
      </c>
      <c r="D59" s="5">
        <f t="shared" si="97"/>
        <v>864.30061854000007</v>
      </c>
      <c r="E59" s="5">
        <f t="shared" si="97"/>
        <v>2300.3537687599996</v>
      </c>
      <c r="F59" s="5">
        <f t="shared" si="97"/>
        <v>3423.8554980600002</v>
      </c>
      <c r="G59" s="5">
        <f t="shared" ref="G59" si="98">SUM(G60:G61)</f>
        <v>2974.1867446000001</v>
      </c>
      <c r="H59" s="5">
        <f t="shared" ref="H59:M59" si="99">SUM(H60:H61)</f>
        <v>4948.9857670199999</v>
      </c>
      <c r="I59" s="5">
        <f t="shared" si="99"/>
        <v>4319.063964415107</v>
      </c>
      <c r="J59" s="5">
        <f t="shared" si="99"/>
        <v>5380.1621199802903</v>
      </c>
      <c r="K59" s="5">
        <f t="shared" si="99"/>
        <v>3107.049695785237</v>
      </c>
      <c r="L59" s="5">
        <f t="shared" si="99"/>
        <v>2301.7341295593696</v>
      </c>
      <c r="M59" s="5">
        <f t="shared" si="99"/>
        <v>2370.7843219043602</v>
      </c>
      <c r="N59" s="5">
        <f t="shared" ref="N59:O59" si="100">SUM(N60:N61)</f>
        <v>2441.9059650749036</v>
      </c>
      <c r="O59" s="5">
        <f t="shared" si="100"/>
        <v>2515.1612009474657</v>
      </c>
      <c r="P59" s="5">
        <f t="shared" ref="P59" si="101">SUM(P60:P61)</f>
        <v>0</v>
      </c>
      <c r="Q59" s="5">
        <f t="shared" ref="Q59" si="102">SUM(Q60:Q61)</f>
        <v>0</v>
      </c>
    </row>
    <row r="60" spans="1:17" s="141" customFormat="1" ht="20.149999999999999" customHeight="1" x14ac:dyDescent="0.35">
      <c r="A60" s="20" t="s">
        <v>91</v>
      </c>
      <c r="B60" s="107"/>
      <c r="C60" s="107">
        <v>4.6367103200000006</v>
      </c>
      <c r="D60" s="107">
        <v>7.8251000000000001E-2</v>
      </c>
      <c r="E60" s="107">
        <v>0.20929392000000002</v>
      </c>
      <c r="F60" s="150">
        <v>0.19478104999999998</v>
      </c>
      <c r="G60" s="107">
        <v>0.18504741</v>
      </c>
      <c r="H60" s="107">
        <v>1.7175450000000002E-2</v>
      </c>
      <c r="I60" s="107">
        <v>1.8006415106612744E-2</v>
      </c>
      <c r="J60" s="107">
        <v>0.5</v>
      </c>
      <c r="K60" s="107">
        <v>0.51499960213871609</v>
      </c>
      <c r="L60" s="107">
        <v>0.53044918040607159</v>
      </c>
      <c r="M60" s="107">
        <v>0.54636223372787007</v>
      </c>
      <c r="N60" s="107">
        <v>0.56275266598694684</v>
      </c>
      <c r="O60" s="107">
        <v>0.57963479817155883</v>
      </c>
      <c r="P60" s="107"/>
      <c r="Q60" s="107">
        <f>P60*'V-Parâmetros'!W$7*1</f>
        <v>0</v>
      </c>
    </row>
    <row r="61" spans="1:17" s="141" customFormat="1" ht="20.149999999999999" customHeight="1" x14ac:dyDescent="0.35">
      <c r="A61" s="20" t="s">
        <v>92</v>
      </c>
      <c r="B61" s="107"/>
      <c r="C61" s="107">
        <v>832.61864701000002</v>
      </c>
      <c r="D61" s="107">
        <v>864.22236754000005</v>
      </c>
      <c r="E61" s="107">
        <v>2300.1444748399995</v>
      </c>
      <c r="F61" s="150">
        <v>3423.6607170100001</v>
      </c>
      <c r="G61" s="107">
        <v>2974.00169719</v>
      </c>
      <c r="H61" s="107">
        <v>4948.9685915700002</v>
      </c>
      <c r="I61" s="107">
        <v>4319.0459580000006</v>
      </c>
      <c r="J61" s="107">
        <v>5379.6621199802903</v>
      </c>
      <c r="K61" s="107">
        <v>3106.5346961830983</v>
      </c>
      <c r="L61" s="107">
        <v>2301.2036803789638</v>
      </c>
      <c r="M61" s="107">
        <v>2370.2379596706323</v>
      </c>
      <c r="N61" s="107">
        <v>2441.3432124089168</v>
      </c>
      <c r="O61" s="107">
        <v>2514.5815661492943</v>
      </c>
      <c r="P61" s="107"/>
      <c r="Q61" s="107">
        <f>P61*(1+'V-Parâmetros'!W6)</f>
        <v>0</v>
      </c>
    </row>
    <row r="62" spans="1:17" ht="20.149999999999999" customHeight="1" x14ac:dyDescent="0.35">
      <c r="A62" s="6" t="s">
        <v>93</v>
      </c>
      <c r="B62" s="5">
        <f t="shared" ref="B62" si="103">SUM(B63:B65)</f>
        <v>0</v>
      </c>
      <c r="C62" s="5">
        <f t="shared" ref="C62:F62" si="104">SUM(C63:C65)</f>
        <v>90.91256242</v>
      </c>
      <c r="D62" s="5">
        <f t="shared" si="104"/>
        <v>105.93010431000002</v>
      </c>
      <c r="E62" s="5">
        <f t="shared" si="104"/>
        <v>3211.8736973700002</v>
      </c>
      <c r="F62" s="5">
        <f t="shared" si="104"/>
        <v>367.54697872999998</v>
      </c>
      <c r="G62" s="5">
        <f t="shared" ref="G62" si="105">SUM(G63:G65)</f>
        <v>2294.4164476699998</v>
      </c>
      <c r="H62" s="5">
        <f t="shared" ref="H62:M62" si="106">SUM(H63:H65)</f>
        <v>1479.69696019</v>
      </c>
      <c r="I62" s="5">
        <f t="shared" si="106"/>
        <v>30.586710000000004</v>
      </c>
      <c r="J62" s="5">
        <f t="shared" si="106"/>
        <v>31.627008623157028</v>
      </c>
      <c r="K62" s="5">
        <f t="shared" si="106"/>
        <v>32.575793715527226</v>
      </c>
      <c r="L62" s="5">
        <f t="shared" si="106"/>
        <v>33.553041605698809</v>
      </c>
      <c r="M62" s="5">
        <f t="shared" si="106"/>
        <v>34.559606154957365</v>
      </c>
      <c r="N62" s="5">
        <f t="shared" ref="N62:O62" si="107">SUM(N63:N65)</f>
        <v>35.596366839747553</v>
      </c>
      <c r="O62" s="5">
        <f t="shared" si="107"/>
        <v>36.664229520107554</v>
      </c>
      <c r="P62" s="5">
        <f t="shared" ref="P62" si="108">SUM(P63:P65)</f>
        <v>0</v>
      </c>
      <c r="Q62" s="5">
        <f t="shared" ref="Q62" si="109">SUM(Q63:Q65)</f>
        <v>0</v>
      </c>
    </row>
    <row r="63" spans="1:17" s="141" customFormat="1" ht="20.149999999999999" customHeight="1" x14ac:dyDescent="0.35">
      <c r="A63" s="20" t="s">
        <v>94</v>
      </c>
      <c r="B63" s="107"/>
      <c r="C63" s="107">
        <v>9.2916210100000001</v>
      </c>
      <c r="D63" s="107">
        <v>24.360722930000001</v>
      </c>
      <c r="E63" s="107">
        <v>12.4980432</v>
      </c>
      <c r="F63" s="150">
        <v>62.991276319999997</v>
      </c>
      <c r="G63" s="107">
        <v>1497.9380354000002</v>
      </c>
      <c r="H63" s="107">
        <v>57.754396049999997</v>
      </c>
      <c r="I63" s="107">
        <v>17.125</v>
      </c>
      <c r="J63" s="107">
        <v>17.707446229802553</v>
      </c>
      <c r="K63" s="107">
        <v>18.238655526482045</v>
      </c>
      <c r="L63" s="107">
        <v>18.785800679366695</v>
      </c>
      <c r="M63" s="107">
        <v>19.349359751462149</v>
      </c>
      <c r="N63" s="107">
        <v>19.929825147283797</v>
      </c>
      <c r="O63" s="107">
        <v>20.527704043090669</v>
      </c>
      <c r="P63" s="107"/>
      <c r="Q63" s="107">
        <f>P63*'V-Parâmetros'!W$7*1</f>
        <v>0</v>
      </c>
    </row>
    <row r="64" spans="1:17" s="141" customFormat="1" ht="20.149999999999999" customHeight="1" x14ac:dyDescent="0.35">
      <c r="A64" s="20" t="s">
        <v>95</v>
      </c>
      <c r="B64" s="107"/>
      <c r="C64" s="107">
        <v>0</v>
      </c>
      <c r="D64" s="107">
        <v>0</v>
      </c>
      <c r="E64" s="107">
        <v>0</v>
      </c>
      <c r="F64" s="150">
        <v>0</v>
      </c>
      <c r="G64" s="107">
        <v>0</v>
      </c>
      <c r="H64" s="107">
        <v>0</v>
      </c>
      <c r="I64" s="107">
        <v>0</v>
      </c>
      <c r="J64" s="107">
        <v>0</v>
      </c>
      <c r="K64" s="107">
        <v>0</v>
      </c>
      <c r="L64" s="107">
        <v>0</v>
      </c>
      <c r="M64" s="107">
        <v>0</v>
      </c>
      <c r="N64" s="107">
        <v>0</v>
      </c>
      <c r="O64" s="107">
        <v>0</v>
      </c>
      <c r="P64" s="107"/>
      <c r="Q64" s="107">
        <f>P64*'V-Parâmetros'!W$7*1</f>
        <v>0</v>
      </c>
    </row>
    <row r="65" spans="1:17" s="141" customFormat="1" ht="20.149999999999999" customHeight="1" x14ac:dyDescent="0.35">
      <c r="A65" s="20" t="s">
        <v>96</v>
      </c>
      <c r="B65" s="107"/>
      <c r="C65" s="107">
        <v>81.62094141</v>
      </c>
      <c r="D65" s="107">
        <v>81.56938138000001</v>
      </c>
      <c r="E65" s="107">
        <v>3199.37565417</v>
      </c>
      <c r="F65" s="150">
        <v>304.55570240999998</v>
      </c>
      <c r="G65" s="107">
        <v>796.47841226999958</v>
      </c>
      <c r="H65" s="107">
        <v>1421.9425641400001</v>
      </c>
      <c r="I65" s="107">
        <v>13.461710000000004</v>
      </c>
      <c r="J65" s="107">
        <v>13.919562393354475</v>
      </c>
      <c r="K65" s="107">
        <v>14.337138189045179</v>
      </c>
      <c r="L65" s="107">
        <v>14.767240926332116</v>
      </c>
      <c r="M65" s="107">
        <v>15.210246403495217</v>
      </c>
      <c r="N65" s="107">
        <v>15.666541692463756</v>
      </c>
      <c r="O65" s="107">
        <v>16.136525477016885</v>
      </c>
      <c r="P65" s="107"/>
      <c r="Q65" s="107">
        <f>P65*'V-Parâmetros'!W$7*1</f>
        <v>0</v>
      </c>
    </row>
    <row r="66" spans="1:17" s="141" customFormat="1" ht="20.149999999999999" customHeight="1" x14ac:dyDescent="0.35">
      <c r="A66" s="6" t="s">
        <v>97</v>
      </c>
      <c r="B66" s="109"/>
      <c r="C66" s="109">
        <v>1523.4438167700002</v>
      </c>
      <c r="D66" s="109">
        <v>1660.4472445699998</v>
      </c>
      <c r="E66" s="109">
        <v>1892.3311423099999</v>
      </c>
      <c r="F66" s="109">
        <v>330.11839393000002</v>
      </c>
      <c r="G66" s="112">
        <v>664.08319284000004</v>
      </c>
      <c r="H66" s="112">
        <v>384.11618970999996</v>
      </c>
      <c r="I66" s="112">
        <v>54.474811723173701</v>
      </c>
      <c r="J66" s="112">
        <v>73.139738533286035</v>
      </c>
      <c r="K66" s="112">
        <v>1549.4766096282572</v>
      </c>
      <c r="L66" s="112">
        <v>2372.2860236680544</v>
      </c>
      <c r="M66" s="112">
        <v>3119.8305494800165</v>
      </c>
      <c r="N66" s="112">
        <v>4028.8137007191576</v>
      </c>
      <c r="O66" s="112">
        <v>4717.1583277056543</v>
      </c>
      <c r="P66" s="112"/>
      <c r="Q66" s="112">
        <f>P66*'V-Parâmetros'!W$7*1</f>
        <v>0</v>
      </c>
    </row>
    <row r="67" spans="1:17" ht="20.149999999999999" customHeight="1" x14ac:dyDescent="0.35">
      <c r="A67" s="8" t="s">
        <v>98</v>
      </c>
      <c r="B67" s="9">
        <f t="shared" ref="B67" si="110">B58-B63-B66</f>
        <v>0</v>
      </c>
      <c r="C67" s="9">
        <f t="shared" ref="C67:F67" si="111">C58-C63-C66</f>
        <v>918.87629873999981</v>
      </c>
      <c r="D67" s="9">
        <f t="shared" si="111"/>
        <v>945.86999991999983</v>
      </c>
      <c r="E67" s="9">
        <f t="shared" si="111"/>
        <v>5499.7294229300005</v>
      </c>
      <c r="F67" s="9">
        <f t="shared" si="111"/>
        <v>3728.41120047</v>
      </c>
      <c r="G67" s="9">
        <f t="shared" ref="G67" si="112">G58-G63-G66</f>
        <v>3770.6651568699999</v>
      </c>
      <c r="H67" s="9">
        <f t="shared" ref="H67:M67" si="113">H58-H63-H66</f>
        <v>6370.9283311600002</v>
      </c>
      <c r="I67" s="9">
        <f t="shared" si="113"/>
        <v>4332.5256744151066</v>
      </c>
      <c r="J67" s="9">
        <f t="shared" si="113"/>
        <v>5394.081682373645</v>
      </c>
      <c r="K67" s="9">
        <f t="shared" si="113"/>
        <v>3121.3868339742821</v>
      </c>
      <c r="L67" s="9">
        <f t="shared" si="113"/>
        <v>2316.501370485702</v>
      </c>
      <c r="M67" s="9">
        <f t="shared" si="113"/>
        <v>2385.9945683078554</v>
      </c>
      <c r="N67" s="9">
        <f t="shared" ref="N67:O67" si="114">N58-N63-N66</f>
        <v>2457.5725067673679</v>
      </c>
      <c r="O67" s="9">
        <f t="shared" si="114"/>
        <v>2531.2977264244828</v>
      </c>
      <c r="P67" s="9">
        <f t="shared" ref="P67" si="115">P58-P63-P66</f>
        <v>0</v>
      </c>
      <c r="Q67" s="9">
        <f t="shared" ref="Q67" si="116">Q58-Q63-Q66</f>
        <v>0</v>
      </c>
    </row>
    <row r="68" spans="1:17" ht="20.149999999999999" customHeight="1" x14ac:dyDescent="0.35">
      <c r="A68" s="11" t="s">
        <v>99</v>
      </c>
      <c r="B68" s="12">
        <f t="shared" ref="B68" si="117">B57+B67</f>
        <v>0</v>
      </c>
      <c r="C68" s="12">
        <f t="shared" ref="C68:F68" si="118">C57+C67</f>
        <v>53311.025536189998</v>
      </c>
      <c r="D68" s="12">
        <f t="shared" si="118"/>
        <v>53606.109963530005</v>
      </c>
      <c r="E68" s="12">
        <f t="shared" si="118"/>
        <v>63018.679564880003</v>
      </c>
      <c r="F68" s="12">
        <f t="shared" si="118"/>
        <v>63713.500760749987</v>
      </c>
      <c r="G68" s="12">
        <f t="shared" ref="G68" si="119">G57+G67</f>
        <v>70014.650663120017</v>
      </c>
      <c r="H68" s="12">
        <f t="shared" ref="H68:M68" si="120">H57+H67</f>
        <v>77127.491373679994</v>
      </c>
      <c r="I68" s="12">
        <f t="shared" si="120"/>
        <v>83747.577805738591</v>
      </c>
      <c r="J68" s="12">
        <f t="shared" si="120"/>
        <v>86877.04093592221</v>
      </c>
      <c r="K68" s="12">
        <f t="shared" si="120"/>
        <v>86804.840115867832</v>
      </c>
      <c r="L68" s="12">
        <f t="shared" si="120"/>
        <v>89492.428419221163</v>
      </c>
      <c r="M68" s="12">
        <f t="shared" si="120"/>
        <v>93742.19504007505</v>
      </c>
      <c r="N68" s="12">
        <f t="shared" ref="N68:O68" si="121">N57+N67</f>
        <v>91807.580628878626</v>
      </c>
      <c r="O68" s="12">
        <f t="shared" si="121"/>
        <v>95262.042854725529</v>
      </c>
      <c r="P68" s="12">
        <f t="shared" ref="P68" si="122">P57+P67</f>
        <v>0</v>
      </c>
      <c r="Q68" s="12">
        <f t="shared" ref="Q68" si="123">Q57+Q67</f>
        <v>0</v>
      </c>
    </row>
    <row r="69" spans="1:17" ht="20.149999999999999" customHeight="1" x14ac:dyDescent="0.35">
      <c r="A69" s="165" t="s">
        <v>100</v>
      </c>
      <c r="B69" s="166"/>
      <c r="C69" s="166">
        <v>2138.6165646900004</v>
      </c>
      <c r="D69" s="166">
        <v>1900.9229004400001</v>
      </c>
      <c r="E69" s="166">
        <v>1760.6583121700003</v>
      </c>
      <c r="F69" s="166">
        <v>1446.1847079400006</v>
      </c>
      <c r="G69" s="166">
        <v>922.08215997000025</v>
      </c>
      <c r="H69" s="166">
        <v>851.22195774999989</v>
      </c>
      <c r="I69" s="166">
        <v>1003.2437819999999</v>
      </c>
      <c r="J69" s="166">
        <v>1063.0516223207449</v>
      </c>
      <c r="K69" s="166">
        <v>1123.9411319964549</v>
      </c>
      <c r="L69" s="166">
        <v>1187.1387744644242</v>
      </c>
      <c r="M69" s="166">
        <v>1254.4421153049411</v>
      </c>
      <c r="N69" s="166">
        <v>1326.4655865350117</v>
      </c>
      <c r="O69" s="166">
        <v>1403.5806477801621</v>
      </c>
      <c r="P69" s="166"/>
      <c r="Q69" s="166">
        <f>P69*(1+'V-Parâmetros'!W6)*(1+'V-Parâmetros'!W10)</f>
        <v>0</v>
      </c>
    </row>
    <row r="70" spans="1:17" ht="20.149999999999999" customHeight="1" x14ac:dyDescent="0.35">
      <c r="A70" s="14" t="s">
        <v>101</v>
      </c>
      <c r="B70" s="15">
        <f t="shared" ref="B70" si="124">B8-B16-B29-B54-B69</f>
        <v>0</v>
      </c>
      <c r="C70" s="15">
        <f t="shared" ref="C70:G70" si="125">C8-C16-C29-C54-C69</f>
        <v>39778.406002450007</v>
      </c>
      <c r="D70" s="15">
        <f t="shared" si="125"/>
        <v>42126.932890579999</v>
      </c>
      <c r="E70" s="15">
        <f t="shared" si="125"/>
        <v>50143.440991629985</v>
      </c>
      <c r="F70" s="15">
        <f t="shared" si="125"/>
        <v>50253.961954589984</v>
      </c>
      <c r="G70" s="15">
        <f t="shared" si="125"/>
        <v>56593.213138979969</v>
      </c>
      <c r="H70" s="15">
        <f t="shared" ref="H70:P70" si="126">H8-H16-H29-H54-H69</f>
        <v>60043.876410579986</v>
      </c>
      <c r="I70" s="15">
        <f t="shared" si="126"/>
        <v>62737.247114845442</v>
      </c>
      <c r="J70" s="15">
        <f t="shared" si="126"/>
        <v>66289.033852309265</v>
      </c>
      <c r="K70" s="15">
        <f t="shared" si="126"/>
        <v>69837.695974921939</v>
      </c>
      <c r="L70" s="15">
        <f t="shared" si="126"/>
        <v>73516.309981282495</v>
      </c>
      <c r="M70" s="15">
        <f t="shared" si="126"/>
        <v>77694.076639617415</v>
      </c>
      <c r="N70" s="15">
        <f t="shared" si="126"/>
        <v>82153.837636129887</v>
      </c>
      <c r="O70" s="15">
        <f t="shared" si="126"/>
        <v>86916.940252286222</v>
      </c>
      <c r="P70" s="15">
        <f t="shared" si="126"/>
        <v>0</v>
      </c>
      <c r="Q70" s="15">
        <f t="shared" ref="Q70" si="127">Q8-Q16-Q29-Q54-Q69</f>
        <v>0</v>
      </c>
    </row>
    <row r="71" spans="1:17" ht="40.4" customHeight="1" x14ac:dyDescent="0.35">
      <c r="A71" s="22" t="s">
        <v>102</v>
      </c>
      <c r="B71" s="23"/>
      <c r="C71" s="23"/>
      <c r="D71" s="23"/>
      <c r="E71" s="23"/>
      <c r="F71" s="167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</row>
    <row r="72" spans="1:17" ht="20.149999999999999" customHeight="1" x14ac:dyDescent="0.35">
      <c r="A72" s="6" t="s">
        <v>103</v>
      </c>
      <c r="B72" s="5">
        <f t="shared" ref="B72" si="128">SUM(B73,B76)</f>
        <v>0</v>
      </c>
      <c r="C72" s="5">
        <f t="shared" ref="C72:F72" si="129">SUM(C73,C76)</f>
        <v>7153.0382397499998</v>
      </c>
      <c r="D72" s="5">
        <f t="shared" si="129"/>
        <v>6885.7222388800001</v>
      </c>
      <c r="E72" s="5">
        <f t="shared" si="129"/>
        <v>7424.4819196899989</v>
      </c>
      <c r="F72" s="5">
        <f t="shared" si="129"/>
        <v>2845.94735739</v>
      </c>
      <c r="G72" s="5">
        <f t="shared" ref="G72:N72" si="130">SUM(G73,G76)</f>
        <v>4546.6560369499994</v>
      </c>
      <c r="H72" s="5">
        <f t="shared" si="130"/>
        <v>6624.6808132999995</v>
      </c>
      <c r="I72" s="5">
        <f t="shared" si="130"/>
        <v>4621.5310138304476</v>
      </c>
      <c r="J72" s="5">
        <f t="shared" si="130"/>
        <v>4778.7160249207309</v>
      </c>
      <c r="K72" s="5">
        <f t="shared" si="130"/>
        <v>4922.0737031361668</v>
      </c>
      <c r="L72" s="5">
        <f t="shared" si="130"/>
        <v>4819.2320027490787</v>
      </c>
      <c r="M72" s="5">
        <f t="shared" si="130"/>
        <v>4963.8051280598884</v>
      </c>
      <c r="N72" s="5">
        <f t="shared" si="130"/>
        <v>5112.7153320899251</v>
      </c>
      <c r="O72" s="5">
        <f t="shared" ref="O72:P72" si="131">SUM(O73,O76)</f>
        <v>5266.0927237496508</v>
      </c>
      <c r="P72" s="5">
        <f t="shared" si="131"/>
        <v>0</v>
      </c>
      <c r="Q72" s="5">
        <f t="shared" ref="Q72" si="132">SUM(Q73,Q76)</f>
        <v>0</v>
      </c>
    </row>
    <row r="73" spans="1:17" ht="20.149999999999999" customHeight="1" x14ac:dyDescent="0.35">
      <c r="A73" s="20" t="s">
        <v>104</v>
      </c>
      <c r="B73" s="44">
        <f t="shared" ref="B73" si="133">SUM(B74:B75)</f>
        <v>0</v>
      </c>
      <c r="C73" s="44">
        <f t="shared" ref="C73:F73" si="134">SUM(C74:C75)</f>
        <v>6100.4449349099996</v>
      </c>
      <c r="D73" s="44">
        <f t="shared" si="134"/>
        <v>5354.6341611899998</v>
      </c>
      <c r="E73" s="44">
        <f t="shared" si="134"/>
        <v>4628.8297208799995</v>
      </c>
      <c r="F73" s="169">
        <f t="shared" si="134"/>
        <v>811.59577338999998</v>
      </c>
      <c r="G73" s="44">
        <f t="shared" ref="G73:N73" si="135">SUM(G74:G75)</f>
        <v>969.32839752000007</v>
      </c>
      <c r="H73" s="44">
        <f t="shared" si="135"/>
        <v>1282.6313467700002</v>
      </c>
      <c r="I73" s="44">
        <f t="shared" si="135"/>
        <v>1344.6863085796515</v>
      </c>
      <c r="J73" s="44">
        <f t="shared" si="135"/>
        <v>1390.421051394211</v>
      </c>
      <c r="K73" s="44">
        <f t="shared" si="135"/>
        <v>1432.1325765466279</v>
      </c>
      <c r="L73" s="44">
        <f t="shared" si="135"/>
        <v>1403.5239871553733</v>
      </c>
      <c r="M73" s="44">
        <f t="shared" si="135"/>
        <v>1445.6285899543241</v>
      </c>
      <c r="N73" s="44">
        <f t="shared" si="135"/>
        <v>1488.9962973336608</v>
      </c>
      <c r="O73" s="44">
        <f t="shared" ref="O73:P73" si="136">SUM(O74:O75)</f>
        <v>1533.6650014257134</v>
      </c>
      <c r="P73" s="44">
        <f t="shared" si="136"/>
        <v>0</v>
      </c>
      <c r="Q73" s="44">
        <f t="shared" ref="Q73" si="137">SUM(Q74:Q75)</f>
        <v>0</v>
      </c>
    </row>
    <row r="74" spans="1:17" s="141" customFormat="1" ht="20.149999999999999" customHeight="1" x14ac:dyDescent="0.35">
      <c r="A74" s="143" t="s">
        <v>105</v>
      </c>
      <c r="B74" s="107"/>
      <c r="C74" s="107">
        <v>2643.49786735</v>
      </c>
      <c r="D74" s="107">
        <v>1881.557125</v>
      </c>
      <c r="E74" s="107">
        <v>1208.4579764699999</v>
      </c>
      <c r="F74" s="150">
        <v>805.82142419000002</v>
      </c>
      <c r="G74" s="107">
        <v>929.48185977000003</v>
      </c>
      <c r="H74" s="107">
        <v>1250.24958182</v>
      </c>
      <c r="I74" s="107">
        <v>1310.7378821003183</v>
      </c>
      <c r="J74" s="107">
        <v>1355.3179894106081</v>
      </c>
      <c r="K74" s="107">
        <v>1395.9764506358156</v>
      </c>
      <c r="L74" s="107">
        <v>1366.2832062374821</v>
      </c>
      <c r="M74" s="107">
        <v>1407.2706152422259</v>
      </c>
      <c r="N74" s="107">
        <v>1449.4876139025057</v>
      </c>
      <c r="O74" s="107">
        <v>1492.9710889295748</v>
      </c>
      <c r="P74" s="107"/>
      <c r="Q74" s="107"/>
    </row>
    <row r="75" spans="1:17" s="141" customFormat="1" ht="20.149999999999999" customHeight="1" x14ac:dyDescent="0.35">
      <c r="A75" s="143" t="s">
        <v>106</v>
      </c>
      <c r="B75" s="107"/>
      <c r="C75" s="107">
        <v>3456.9470675600001</v>
      </c>
      <c r="D75" s="107">
        <v>3473.0770361899995</v>
      </c>
      <c r="E75" s="107">
        <v>3420.3717444099998</v>
      </c>
      <c r="F75" s="150">
        <v>5.7743491999999286</v>
      </c>
      <c r="G75" s="107">
        <v>39.846537750000003</v>
      </c>
      <c r="H75" s="107">
        <v>32.381764950000047</v>
      </c>
      <c r="I75" s="107">
        <v>33.948426479333222</v>
      </c>
      <c r="J75" s="107">
        <v>35.103061983602814</v>
      </c>
      <c r="K75" s="107">
        <v>36.156125910812278</v>
      </c>
      <c r="L75" s="107">
        <v>37.240780917891286</v>
      </c>
      <c r="M75" s="107">
        <v>38.357974712098219</v>
      </c>
      <c r="N75" s="107">
        <v>39.508683431155049</v>
      </c>
      <c r="O75" s="107">
        <v>40.693912496138672</v>
      </c>
      <c r="P75" s="107"/>
      <c r="Q75" s="107"/>
    </row>
    <row r="76" spans="1:17" ht="20.149999999999999" customHeight="1" x14ac:dyDescent="0.35">
      <c r="A76" s="20" t="s">
        <v>107</v>
      </c>
      <c r="B76" s="44">
        <f t="shared" ref="B76" si="138">SUM(B77:B78)</f>
        <v>0</v>
      </c>
      <c r="C76" s="44">
        <f t="shared" ref="C76:F76" si="139">SUM(C77:C78)</f>
        <v>1052.59330484</v>
      </c>
      <c r="D76" s="44">
        <f t="shared" si="139"/>
        <v>1531.0880776900001</v>
      </c>
      <c r="E76" s="44">
        <f t="shared" si="139"/>
        <v>2795.6521988099998</v>
      </c>
      <c r="F76" s="169">
        <f t="shared" si="139"/>
        <v>2034.351584</v>
      </c>
      <c r="G76" s="44">
        <f t="shared" ref="G76:N76" si="140">SUM(G77:G78)</f>
        <v>3577.3276394299996</v>
      </c>
      <c r="H76" s="44">
        <f t="shared" si="140"/>
        <v>5342.0494665299993</v>
      </c>
      <c r="I76" s="44">
        <f t="shared" si="140"/>
        <v>3276.8447052507959</v>
      </c>
      <c r="J76" s="44">
        <f t="shared" si="140"/>
        <v>3388.2949735265202</v>
      </c>
      <c r="K76" s="44">
        <f t="shared" si="140"/>
        <v>3489.9411265895387</v>
      </c>
      <c r="L76" s="44">
        <f t="shared" si="140"/>
        <v>3415.7080155937051</v>
      </c>
      <c r="M76" s="44">
        <f t="shared" si="140"/>
        <v>3518.1765381055648</v>
      </c>
      <c r="N76" s="44">
        <f t="shared" si="140"/>
        <v>3623.7190347562641</v>
      </c>
      <c r="O76" s="44">
        <f t="shared" ref="O76:P76" si="141">SUM(O77:O78)</f>
        <v>3732.4277223239369</v>
      </c>
      <c r="P76" s="44">
        <f t="shared" si="141"/>
        <v>0</v>
      </c>
      <c r="Q76" s="44">
        <f t="shared" ref="Q76" si="142">SUM(Q77:Q78)</f>
        <v>0</v>
      </c>
    </row>
    <row r="77" spans="1:17" s="141" customFormat="1" ht="20.149999999999999" customHeight="1" x14ac:dyDescent="0.35">
      <c r="A77" s="143" t="s">
        <v>108</v>
      </c>
      <c r="B77" s="107"/>
      <c r="C77" s="107">
        <v>1052.59330484</v>
      </c>
      <c r="D77" s="107">
        <v>1531.0880776900001</v>
      </c>
      <c r="E77" s="107">
        <v>2793.6521988099998</v>
      </c>
      <c r="F77" s="150">
        <v>2034.351584</v>
      </c>
      <c r="G77" s="107">
        <v>3577.3034918499998</v>
      </c>
      <c r="H77" s="107">
        <v>5342.0494665299993</v>
      </c>
      <c r="I77" s="107">
        <v>3276.8447052507959</v>
      </c>
      <c r="J77" s="107">
        <v>3388.2949735265202</v>
      </c>
      <c r="K77" s="107">
        <v>3489.9411265895387</v>
      </c>
      <c r="L77" s="107">
        <v>3415.7080155937051</v>
      </c>
      <c r="M77" s="107">
        <v>3518.1765381055648</v>
      </c>
      <c r="N77" s="107">
        <v>3623.7190347562641</v>
      </c>
      <c r="O77" s="107">
        <v>3732.4277223239369</v>
      </c>
      <c r="P77" s="107"/>
      <c r="Q77" s="107"/>
    </row>
    <row r="78" spans="1:17" s="141" customFormat="1" ht="20.149999999999999" customHeight="1" x14ac:dyDescent="0.35">
      <c r="A78" s="143" t="s">
        <v>109</v>
      </c>
      <c r="B78" s="107"/>
      <c r="C78" s="107">
        <v>0</v>
      </c>
      <c r="D78" s="107">
        <v>0</v>
      </c>
      <c r="E78" s="107">
        <v>2</v>
      </c>
      <c r="F78" s="150">
        <v>0</v>
      </c>
      <c r="G78" s="107">
        <v>2.4147579999923705E-2</v>
      </c>
      <c r="H78" s="107">
        <v>0</v>
      </c>
      <c r="I78" s="107">
        <v>0</v>
      </c>
      <c r="J78" s="107">
        <v>0</v>
      </c>
      <c r="K78" s="107">
        <v>0</v>
      </c>
      <c r="L78" s="107">
        <v>0</v>
      </c>
      <c r="M78" s="107">
        <v>0</v>
      </c>
      <c r="N78" s="107">
        <v>0</v>
      </c>
      <c r="O78" s="107">
        <v>0</v>
      </c>
      <c r="P78" s="107"/>
      <c r="Q78" s="107"/>
    </row>
    <row r="79" spans="1:17" ht="20.149999999999999" customHeight="1" x14ac:dyDescent="0.35">
      <c r="A79" s="6" t="s">
        <v>110</v>
      </c>
      <c r="B79" s="5">
        <f t="shared" ref="B79" si="143">SUM(B80:B81)</f>
        <v>0</v>
      </c>
      <c r="C79" s="5">
        <f t="shared" ref="C79:F79" si="144">SUM(C80:C81)</f>
        <v>339.85785493000003</v>
      </c>
      <c r="D79" s="5">
        <f t="shared" si="144"/>
        <v>186.75309584999999</v>
      </c>
      <c r="E79" s="5">
        <f t="shared" si="144"/>
        <v>877.21120635</v>
      </c>
      <c r="F79" s="5">
        <f t="shared" si="144"/>
        <v>15235.941721290001</v>
      </c>
      <c r="G79" s="5">
        <f t="shared" ref="G79:N79" si="145">SUM(G80:G81)</f>
        <v>230.26008480000002</v>
      </c>
      <c r="H79" s="5">
        <f t="shared" si="145"/>
        <v>435.63078873999996</v>
      </c>
      <c r="I79" s="5">
        <f t="shared" si="145"/>
        <v>475.70576136688271</v>
      </c>
      <c r="J79" s="5">
        <f t="shared" si="145"/>
        <v>389.44446013101248</v>
      </c>
      <c r="K79" s="5">
        <f t="shared" si="145"/>
        <v>377.20583193981884</v>
      </c>
      <c r="L79" s="5">
        <f t="shared" si="145"/>
        <v>372.99041095335031</v>
      </c>
      <c r="M79" s="5">
        <f t="shared" si="145"/>
        <v>383.99779185110617</v>
      </c>
      <c r="N79" s="5">
        <f t="shared" si="145"/>
        <v>395.46797882960777</v>
      </c>
      <c r="O79" s="5">
        <f t="shared" ref="O79:P79" si="146">SUM(O80:O81)</f>
        <v>407.31827510902383</v>
      </c>
      <c r="P79" s="5">
        <f t="shared" si="146"/>
        <v>0</v>
      </c>
      <c r="Q79" s="5">
        <f t="shared" ref="Q79" si="147">SUM(Q80:Q81)</f>
        <v>0</v>
      </c>
    </row>
    <row r="80" spans="1:17" s="141" customFormat="1" ht="20.149999999999999" customHeight="1" x14ac:dyDescent="0.35">
      <c r="A80" s="140" t="s">
        <v>111</v>
      </c>
      <c r="B80" s="107"/>
      <c r="C80" s="107">
        <v>110.03044293000001</v>
      </c>
      <c r="D80" s="107">
        <v>67.850982500000001</v>
      </c>
      <c r="E80" s="107">
        <v>95.501224609999994</v>
      </c>
      <c r="F80" s="150">
        <v>14570.111018200001</v>
      </c>
      <c r="G80" s="107">
        <v>23.503665609999999</v>
      </c>
      <c r="H80" s="107">
        <v>62.228110899999997</v>
      </c>
      <c r="I80" s="107">
        <v>83.302561556642601</v>
      </c>
      <c r="J80" s="107">
        <v>77.560642431783847</v>
      </c>
      <c r="K80" s="107">
        <v>80.171091946792359</v>
      </c>
      <c r="L80" s="107">
        <v>78.461253825070031</v>
      </c>
      <c r="M80" s="107">
        <v>80.815029006431786</v>
      </c>
      <c r="N80" s="107">
        <v>83.239415570282318</v>
      </c>
      <c r="O80" s="107">
        <v>85.736531801909337</v>
      </c>
      <c r="P80" s="107"/>
      <c r="Q80" s="107"/>
    </row>
    <row r="81" spans="1:17" s="141" customFormat="1" ht="20.149999999999999" customHeight="1" x14ac:dyDescent="0.35">
      <c r="A81" s="140" t="s">
        <v>112</v>
      </c>
      <c r="B81" s="107"/>
      <c r="C81" s="107">
        <v>229.82741200000001</v>
      </c>
      <c r="D81" s="107">
        <v>118.90211334999999</v>
      </c>
      <c r="E81" s="107">
        <v>781.70998173999999</v>
      </c>
      <c r="F81" s="150">
        <v>665.83070309000004</v>
      </c>
      <c r="G81" s="107">
        <v>206.75641919</v>
      </c>
      <c r="H81" s="107">
        <v>373.40267783999997</v>
      </c>
      <c r="I81" s="107">
        <v>392.4031998102401</v>
      </c>
      <c r="J81" s="107">
        <v>311.88381769922864</v>
      </c>
      <c r="K81" s="107">
        <v>297.03473999302645</v>
      </c>
      <c r="L81" s="107">
        <v>294.5291571282803</v>
      </c>
      <c r="M81" s="107">
        <v>303.18276284467441</v>
      </c>
      <c r="N81" s="107">
        <v>312.22856325932543</v>
      </c>
      <c r="O81" s="107">
        <v>321.58174330711449</v>
      </c>
      <c r="P81" s="107"/>
      <c r="Q81" s="107"/>
    </row>
    <row r="82" spans="1:17" s="141" customFormat="1" ht="20.149999999999999" customHeight="1" x14ac:dyDescent="0.35">
      <c r="A82" s="142" t="s">
        <v>113</v>
      </c>
      <c r="B82" s="109"/>
      <c r="C82" s="109">
        <v>737.68363363000003</v>
      </c>
      <c r="D82" s="109">
        <v>620.38909365999996</v>
      </c>
      <c r="E82" s="109">
        <v>745.27889900000002</v>
      </c>
      <c r="F82" s="109">
        <v>1804.47710856</v>
      </c>
      <c r="G82" s="109">
        <v>1878.57311531</v>
      </c>
      <c r="H82" s="109">
        <v>2758.58272115</v>
      </c>
      <c r="I82" s="109">
        <v>4246.8071032689622</v>
      </c>
      <c r="J82" s="109">
        <v>3327.6534293772761</v>
      </c>
      <c r="K82" s="109">
        <v>3142.7185248359433</v>
      </c>
      <c r="L82" s="109">
        <v>2974.7622514808781</v>
      </c>
      <c r="M82" s="109">
        <v>3061.9413428322378</v>
      </c>
      <c r="N82" s="109">
        <v>3153.2372609862705</v>
      </c>
      <c r="O82" s="109">
        <v>3247.6798028736894</v>
      </c>
      <c r="P82" s="109"/>
      <c r="Q82" s="109"/>
    </row>
    <row r="83" spans="1:17" s="141" customFormat="1" ht="20.149999999999999" customHeight="1" x14ac:dyDescent="0.35">
      <c r="A83" s="142" t="s">
        <v>114</v>
      </c>
      <c r="B83" s="109"/>
      <c r="C83" s="109">
        <v>4597.9197080200001</v>
      </c>
      <c r="D83" s="109">
        <v>3358.5923068400002</v>
      </c>
      <c r="E83" s="109">
        <v>2622.0472667700001</v>
      </c>
      <c r="F83" s="109">
        <v>2924.0630039899997</v>
      </c>
      <c r="G83" s="109">
        <v>2699.3764498200003</v>
      </c>
      <c r="H83" s="109">
        <v>3607.5759138499998</v>
      </c>
      <c r="I83" s="109">
        <v>5572.9607633123205</v>
      </c>
      <c r="J83" s="109">
        <v>4562.3973305751433</v>
      </c>
      <c r="K83" s="109">
        <v>4419.0200578040294</v>
      </c>
      <c r="L83" s="109">
        <v>4223.8436361026024</v>
      </c>
      <c r="M83" s="109">
        <v>4348.4941750703674</v>
      </c>
      <c r="N83" s="109">
        <v>4478.3856544524206</v>
      </c>
      <c r="O83" s="109">
        <v>4612.5815936933423</v>
      </c>
      <c r="P83" s="109"/>
      <c r="Q83" s="109"/>
    </row>
    <row r="84" spans="1:17" s="141" customFormat="1" ht="20.149999999999999" customHeight="1" x14ac:dyDescent="0.35">
      <c r="A84" s="142" t="s">
        <v>115</v>
      </c>
      <c r="B84" s="109"/>
      <c r="C84" s="109">
        <v>8.9459373299999232</v>
      </c>
      <c r="D84" s="109">
        <v>6.7173999977111819E-4</v>
      </c>
      <c r="E84" s="109">
        <v>3.376436</v>
      </c>
      <c r="F84" s="109">
        <v>2.1828448900003434</v>
      </c>
      <c r="G84" s="109">
        <v>5.7743491999998096</v>
      </c>
      <c r="H84" s="109">
        <v>39.846537750000003</v>
      </c>
      <c r="I84" s="109">
        <v>32.381764950000047</v>
      </c>
      <c r="J84" s="109">
        <v>33.948426479333222</v>
      </c>
      <c r="K84" s="109">
        <v>35.103061983602814</v>
      </c>
      <c r="L84" s="109">
        <v>36.156125910812278</v>
      </c>
      <c r="M84" s="109">
        <v>37.240780917891286</v>
      </c>
      <c r="N84" s="109">
        <v>38.357974712098219</v>
      </c>
      <c r="O84" s="109">
        <v>39.508683431155049</v>
      </c>
      <c r="P84" s="109"/>
      <c r="Q84" s="109"/>
    </row>
    <row r="85" spans="1:17" ht="20.149999999999999" customHeight="1" x14ac:dyDescent="0.35">
      <c r="A85" s="11" t="s">
        <v>116</v>
      </c>
      <c r="B85" s="12">
        <f t="shared" ref="B85" si="148">SUM(B86:B87)</f>
        <v>9743.6390263199992</v>
      </c>
      <c r="C85" s="12">
        <f t="shared" ref="C85:E85" si="149">SUM(C86:C87)</f>
        <v>11949.95376579</v>
      </c>
      <c r="D85" s="12">
        <f t="shared" si="149"/>
        <v>15290.329930240001</v>
      </c>
      <c r="E85" s="12">
        <f t="shared" si="149"/>
        <v>19212.176940810001</v>
      </c>
      <c r="F85" s="12">
        <f t="shared" ref="F85" si="150">SUM(F86:F87)</f>
        <v>3895.9367280299975</v>
      </c>
      <c r="G85" s="12">
        <f t="shared" ref="G85:N85" si="151">SUM(G86:G87)</f>
        <v>5507.1818811599978</v>
      </c>
      <c r="H85" s="12">
        <f t="shared" si="151"/>
        <v>8048.8094541199971</v>
      </c>
      <c r="I85" s="12">
        <f t="shared" si="151"/>
        <v>6589.2921783212405</v>
      </c>
      <c r="J85" s="12">
        <f t="shared" si="151"/>
        <v>6382.2179860564847</v>
      </c>
      <c r="K85" s="12">
        <f t="shared" si="151"/>
        <v>6472.9627374651982</v>
      </c>
      <c r="L85" s="12">
        <f t="shared" si="151"/>
        <v>6659.2045672475133</v>
      </c>
      <c r="M85" s="12">
        <f t="shared" si="151"/>
        <v>6853.2769474680363</v>
      </c>
      <c r="N85" s="12">
        <f t="shared" si="151"/>
        <v>7053.7806715638344</v>
      </c>
      <c r="O85" s="12">
        <f t="shared" ref="O85:P85" si="152">SUM(O86:O87)</f>
        <v>7260.4648430799634</v>
      </c>
      <c r="P85" s="12">
        <f t="shared" si="152"/>
        <v>7260.4648430799634</v>
      </c>
      <c r="Q85" s="12">
        <f t="shared" ref="Q85" si="153">SUM(Q86:Q87)</f>
        <v>7260.4648430799634</v>
      </c>
    </row>
    <row r="86" spans="1:17" ht="20.149999999999999" customHeight="1" x14ac:dyDescent="0.35">
      <c r="A86" s="6" t="s">
        <v>117</v>
      </c>
      <c r="B86" s="5">
        <v>8515.9341865799997</v>
      </c>
      <c r="C86" s="5">
        <f>B86+C73-C80+C82-C83-C84</f>
        <v>10637.166666840001</v>
      </c>
      <c r="D86" s="5">
        <f t="shared" ref="D86" si="154">C86+D73-D80+D82-D83-D84</f>
        <v>13185.745960610002</v>
      </c>
      <c r="E86" s="5">
        <f t="shared" ref="E86" si="155">D86+E73-E80+E82-E83-E84</f>
        <v>15838.929653110001</v>
      </c>
      <c r="F86" s="5">
        <f>E86+F73-F80+F82-F83-F84</f>
        <v>958.64566797999919</v>
      </c>
      <c r="G86" s="5">
        <f t="shared" ref="G86" si="156">F86+G73-G80+G82-G83-G84</f>
        <v>1077.8927161799991</v>
      </c>
      <c r="H86" s="5">
        <f t="shared" ref="H86" si="157">G86+H73-H80+H82-H83-H84</f>
        <v>1409.4562215999993</v>
      </c>
      <c r="I86" s="5">
        <f t="shared" ref="I86" si="158">H86+I73-I80+I82-I83-I84</f>
        <v>1312.3045436296493</v>
      </c>
      <c r="J86" s="5">
        <f t="shared" ref="J86" si="159">I86+J73-J80+J82-J83-J84</f>
        <v>1356.4726249148766</v>
      </c>
      <c r="K86" s="5">
        <f t="shared" ref="K86" si="160">J86+K73-K80+K82-K83-K84</f>
        <v>1397.0295145630234</v>
      </c>
      <c r="L86" s="5">
        <f t="shared" ref="L86" si="161">K86+L73-L80+L82-L83-L84</f>
        <v>1436.8547373607905</v>
      </c>
      <c r="M86" s="5">
        <f t="shared" ref="M86:O86" si="162">L86+M73-M80+M82-M83-M84</f>
        <v>1477.8746851526612</v>
      </c>
      <c r="N86" s="5">
        <f t="shared" ref="N86:Q86" si="163">M86+N73-N80+N82-N83-N84</f>
        <v>1520.1251987377912</v>
      </c>
      <c r="O86" s="5">
        <f t="shared" si="162"/>
        <v>1563.6431941107876</v>
      </c>
      <c r="P86" s="5">
        <f t="shared" si="163"/>
        <v>1563.6431941107876</v>
      </c>
      <c r="Q86" s="5">
        <f t="shared" si="163"/>
        <v>1563.6431941107876</v>
      </c>
    </row>
    <row r="87" spans="1:17" ht="20.149999999999999" customHeight="1" x14ac:dyDescent="0.35">
      <c r="A87" s="6" t="s">
        <v>118</v>
      </c>
      <c r="B87" s="5">
        <v>1227.7048397399999</v>
      </c>
      <c r="C87" s="5">
        <f>B87+C76-C81-C82</f>
        <v>1312.7870989499995</v>
      </c>
      <c r="D87" s="5">
        <f t="shared" ref="D87" si="164">C87+D76-D81-D82</f>
        <v>2104.5839696299995</v>
      </c>
      <c r="E87" s="5">
        <f t="shared" ref="E87" si="165">D87+E76-E81-E82</f>
        <v>3373.2472876999991</v>
      </c>
      <c r="F87" s="5">
        <f>E87+F76-F81-F82</f>
        <v>2937.2910600499986</v>
      </c>
      <c r="G87" s="5">
        <f t="shared" ref="G87" si="166">F87+G76-G81-G82</f>
        <v>4429.2891649799985</v>
      </c>
      <c r="H87" s="5">
        <f t="shared" ref="H87" si="167">G87+H76-H81-H82</f>
        <v>6639.3532325199976</v>
      </c>
      <c r="I87" s="5">
        <f t="shared" ref="I87" si="168">H87+I76-I81-I82</f>
        <v>5276.9876346915917</v>
      </c>
      <c r="J87" s="5">
        <f t="shared" ref="J87" si="169">I87+J76-J81-J82</f>
        <v>5025.7453611416076</v>
      </c>
      <c r="K87" s="5">
        <f t="shared" ref="K87" si="170">J87+K76-K81-K82</f>
        <v>5075.9332229021747</v>
      </c>
      <c r="L87" s="5">
        <f t="shared" ref="L87" si="171">K87+L76-L81-L82</f>
        <v>5222.3498298867225</v>
      </c>
      <c r="M87" s="5">
        <f t="shared" ref="M87:O87" si="172">L87+M76-M81-M82</f>
        <v>5375.4022623153751</v>
      </c>
      <c r="N87" s="5">
        <f t="shared" ref="N87:Q87" si="173">M87+N76-N81-N82</f>
        <v>5533.6554728260435</v>
      </c>
      <c r="O87" s="5">
        <f t="shared" si="172"/>
        <v>5696.8216489691758</v>
      </c>
      <c r="P87" s="5">
        <f t="shared" si="173"/>
        <v>5696.8216489691758</v>
      </c>
      <c r="Q87" s="5">
        <f t="shared" si="173"/>
        <v>5696.8216489691758</v>
      </c>
    </row>
    <row r="88" spans="1:17" ht="20.149999999999999" customHeight="1" x14ac:dyDescent="0.35">
      <c r="A88" s="11" t="s">
        <v>119</v>
      </c>
      <c r="B88" s="12">
        <f t="shared" ref="B88" si="174">IFERROR(B85/B$70,0)</f>
        <v>0</v>
      </c>
      <c r="C88" s="12">
        <f t="shared" ref="C88:E90" si="175">IFERROR(C85/C$70,0)</f>
        <v>0.30041308756952168</v>
      </c>
      <c r="D88" s="12">
        <f t="shared" si="175"/>
        <v>0.3629585369994755</v>
      </c>
      <c r="E88" s="12">
        <f t="shared" si="175"/>
        <v>0.38314436665838159</v>
      </c>
      <c r="F88" s="12">
        <f t="shared" ref="F88" si="176">IFERROR(F85/F$70,0)</f>
        <v>7.7524966719050084E-2</v>
      </c>
      <c r="G88" s="12">
        <f t="shared" ref="G88:N88" si="177">IFERROR(G85/G$70,0)</f>
        <v>9.7311701804872267E-2</v>
      </c>
      <c r="H88" s="12">
        <f t="shared" si="177"/>
        <v>0.13404879790042606</v>
      </c>
      <c r="I88" s="12">
        <f t="shared" si="177"/>
        <v>0.10502998587520146</v>
      </c>
      <c r="J88" s="12">
        <f t="shared" si="177"/>
        <v>9.6278639394201282E-2</v>
      </c>
      <c r="K88" s="12">
        <f t="shared" si="177"/>
        <v>9.2685800227280957E-2</v>
      </c>
      <c r="L88" s="12">
        <f t="shared" si="177"/>
        <v>9.0581322279953524E-2</v>
      </c>
      <c r="M88" s="12">
        <f t="shared" si="177"/>
        <v>8.8208486977158357E-2</v>
      </c>
      <c r="N88" s="12">
        <f t="shared" si="177"/>
        <v>8.5860635054030632E-2</v>
      </c>
      <c r="O88" s="12">
        <f t="shared" ref="O88:P88" si="178">IFERROR(O85/O$70,0)</f>
        <v>8.3533369007303362E-2</v>
      </c>
      <c r="P88" s="12">
        <f t="shared" si="178"/>
        <v>0</v>
      </c>
      <c r="Q88" s="12">
        <f t="shared" ref="Q88" si="179">IFERROR(Q85/Q$70,0)</f>
        <v>0</v>
      </c>
    </row>
    <row r="89" spans="1:17" ht="20.149999999999999" customHeight="1" x14ac:dyDescent="0.35">
      <c r="A89" s="6" t="s">
        <v>120</v>
      </c>
      <c r="B89" s="5">
        <f>IFERROR(B86/B$70,0)</f>
        <v>0</v>
      </c>
      <c r="C89" s="5">
        <f>IFERROR(C86/C$70,0)</f>
        <v>0.26741058116267513</v>
      </c>
      <c r="D89" s="5">
        <f t="shared" si="175"/>
        <v>0.31300037899408684</v>
      </c>
      <c r="E89" s="5">
        <f t="shared" si="175"/>
        <v>0.31587241202202015</v>
      </c>
      <c r="F89" s="5">
        <f t="shared" ref="F89" si="180">IFERROR(F86/F$70,0)</f>
        <v>1.907602168454383E-2</v>
      </c>
      <c r="G89" s="5">
        <f t="shared" ref="G89:N89" si="181">IFERROR(G86/G$70,0)</f>
        <v>1.9046324751572974E-2</v>
      </c>
      <c r="H89" s="5">
        <f t="shared" si="181"/>
        <v>2.3473771279557944E-2</v>
      </c>
      <c r="I89" s="5">
        <f t="shared" si="181"/>
        <v>2.0917470943973251E-2</v>
      </c>
      <c r="J89" s="5">
        <f t="shared" si="181"/>
        <v>2.0463001888624179E-2</v>
      </c>
      <c r="K89" s="5">
        <f t="shared" si="181"/>
        <v>2.0003946222176109E-2</v>
      </c>
      <c r="L89" s="5">
        <f t="shared" si="181"/>
        <v>1.9544706987151814E-2</v>
      </c>
      <c r="M89" s="5">
        <f t="shared" si="181"/>
        <v>1.9021716314459293E-2</v>
      </c>
      <c r="N89" s="5">
        <f t="shared" si="181"/>
        <v>1.8503398532283114E-2</v>
      </c>
      <c r="O89" s="5">
        <f t="shared" ref="O89:P89" si="182">IFERROR(O86/O$70,0)</f>
        <v>1.7990085587137983E-2</v>
      </c>
      <c r="P89" s="5">
        <f t="shared" si="182"/>
        <v>0</v>
      </c>
      <c r="Q89" s="5">
        <f t="shared" ref="Q89" si="183">IFERROR(Q86/Q$70,0)</f>
        <v>0</v>
      </c>
    </row>
    <row r="90" spans="1:17" ht="20.149999999999999" customHeight="1" x14ac:dyDescent="0.35">
      <c r="A90" s="6" t="s">
        <v>121</v>
      </c>
      <c r="B90" s="5">
        <f t="shared" ref="B90" si="184">IFERROR(B87/B$70,0)</f>
        <v>0</v>
      </c>
      <c r="C90" s="5">
        <f t="shared" si="175"/>
        <v>3.300250640684655E-2</v>
      </c>
      <c r="D90" s="5">
        <f t="shared" si="175"/>
        <v>4.995815800538865E-2</v>
      </c>
      <c r="E90" s="5">
        <f t="shared" si="175"/>
        <v>6.7271954636361445E-2</v>
      </c>
      <c r="F90" s="5">
        <f t="shared" ref="F90" si="185">IFERROR(F87/F$70,0)</f>
        <v>5.8448945034506254E-2</v>
      </c>
      <c r="G90" s="5">
        <f t="shared" ref="G90:N90" si="186">IFERROR(G87/G$70,0)</f>
        <v>7.8265377053299293E-2</v>
      </c>
      <c r="H90" s="5">
        <f t="shared" si="186"/>
        <v>0.11057502662086813</v>
      </c>
      <c r="I90" s="5">
        <f t="shared" si="186"/>
        <v>8.4112514931228219E-2</v>
      </c>
      <c r="J90" s="5">
        <f t="shared" si="186"/>
        <v>7.5815637505577085E-2</v>
      </c>
      <c r="K90" s="5">
        <f t="shared" si="186"/>
        <v>7.2681854005104851E-2</v>
      </c>
      <c r="L90" s="5">
        <f t="shared" si="186"/>
        <v>7.1036615292801697E-2</v>
      </c>
      <c r="M90" s="5">
        <f t="shared" si="186"/>
        <v>6.9186770662699071E-2</v>
      </c>
      <c r="N90" s="5">
        <f t="shared" si="186"/>
        <v>6.7357236521747507E-2</v>
      </c>
      <c r="O90" s="5">
        <f t="shared" ref="O90:P90" si="187">IFERROR(O87/O$70,0)</f>
        <v>6.5543283420165369E-2</v>
      </c>
      <c r="P90" s="5">
        <f t="shared" si="187"/>
        <v>0</v>
      </c>
      <c r="Q90" s="5">
        <f t="shared" ref="Q90" si="188">IFERROR(Q87/Q$70,0)</f>
        <v>0</v>
      </c>
    </row>
    <row r="91" spans="1:17" ht="20.149999999999999" customHeight="1" x14ac:dyDescent="0.35">
      <c r="A91" s="11" t="s">
        <v>122</v>
      </c>
      <c r="B91" s="12">
        <f t="shared" ref="B91" si="189">B68-B74-B77+B83</f>
        <v>0</v>
      </c>
      <c r="C91" s="12">
        <f t="shared" ref="C91:E91" si="190">C68-C74-C77+C83</f>
        <v>54212.854072020004</v>
      </c>
      <c r="D91" s="12">
        <f t="shared" si="190"/>
        <v>53552.057067680005</v>
      </c>
      <c r="E91" s="12">
        <f t="shared" si="190"/>
        <v>61638.616656370003</v>
      </c>
      <c r="F91" s="12">
        <f t="shared" ref="F91" si="191">F68-F74-F77+F83</f>
        <v>63797.390756549983</v>
      </c>
      <c r="G91" s="12">
        <f t="shared" ref="G91:N91" si="192">G68-G74-G77+G83</f>
        <v>68207.241761320009</v>
      </c>
      <c r="H91" s="12">
        <f t="shared" si="192"/>
        <v>74142.76823917999</v>
      </c>
      <c r="I91" s="12">
        <f t="shared" si="192"/>
        <v>84732.955981699793</v>
      </c>
      <c r="J91" s="12">
        <f t="shared" si="192"/>
        <v>86695.825303560225</v>
      </c>
      <c r="K91" s="12">
        <f t="shared" si="192"/>
        <v>86337.942596446504</v>
      </c>
      <c r="L91" s="12">
        <f t="shared" si="192"/>
        <v>88934.280833492579</v>
      </c>
      <c r="M91" s="12">
        <f t="shared" si="192"/>
        <v>93165.242061797631</v>
      </c>
      <c r="N91" s="12">
        <f t="shared" si="192"/>
        <v>91212.759634672286</v>
      </c>
      <c r="O91" s="12">
        <f t="shared" ref="O91:P91" si="193">O68-O74-O77+O83</f>
        <v>94649.225637165364</v>
      </c>
      <c r="P91" s="12">
        <f t="shared" si="193"/>
        <v>0</v>
      </c>
      <c r="Q91" s="12">
        <f t="shared" ref="Q91" si="194">Q68-Q74-Q77+Q83</f>
        <v>0</v>
      </c>
    </row>
    <row r="92" spans="1:17" ht="20.149999999999999" customHeight="1" x14ac:dyDescent="0.35">
      <c r="A92" s="17" t="s">
        <v>123</v>
      </c>
      <c r="B92" s="113"/>
      <c r="C92" s="113"/>
      <c r="D92" s="113"/>
      <c r="E92" s="113"/>
      <c r="F92" s="113"/>
      <c r="G92" s="113"/>
      <c r="H92" s="113"/>
      <c r="I92" s="113"/>
      <c r="J92" s="113"/>
      <c r="K92" s="113"/>
      <c r="L92" s="113"/>
      <c r="M92" s="113"/>
      <c r="N92" s="113"/>
      <c r="O92" s="113"/>
      <c r="P92" s="113"/>
      <c r="Q92" s="113"/>
    </row>
    <row r="93" spans="1:17" ht="20.149999999999999" customHeight="1" x14ac:dyDescent="0.35">
      <c r="A93" s="11" t="s">
        <v>124</v>
      </c>
      <c r="B93" s="12">
        <f t="shared" ref="B93" si="195">B91+B92</f>
        <v>0</v>
      </c>
      <c r="C93" s="12">
        <f t="shared" ref="C93:E93" si="196">C91+C92</f>
        <v>54212.854072020004</v>
      </c>
      <c r="D93" s="12">
        <f t="shared" si="196"/>
        <v>53552.057067680005</v>
      </c>
      <c r="E93" s="12">
        <f t="shared" si="196"/>
        <v>61638.616656370003</v>
      </c>
      <c r="F93" s="12">
        <f t="shared" ref="F93" si="197">F91+F92</f>
        <v>63797.390756549983</v>
      </c>
      <c r="G93" s="12">
        <f>G91+G92</f>
        <v>68207.241761320009</v>
      </c>
      <c r="H93" s="12">
        <f t="shared" ref="H93:N93" si="198">H91+H92</f>
        <v>74142.76823917999</v>
      </c>
      <c r="I93" s="12">
        <f t="shared" si="198"/>
        <v>84732.955981699793</v>
      </c>
      <c r="J93" s="12">
        <f t="shared" si="198"/>
        <v>86695.825303560225</v>
      </c>
      <c r="K93" s="12">
        <f t="shared" si="198"/>
        <v>86337.942596446504</v>
      </c>
      <c r="L93" s="12">
        <f t="shared" si="198"/>
        <v>88934.280833492579</v>
      </c>
      <c r="M93" s="12">
        <f t="shared" si="198"/>
        <v>93165.242061797631</v>
      </c>
      <c r="N93" s="12">
        <f t="shared" si="198"/>
        <v>91212.759634672286</v>
      </c>
      <c r="O93" s="12">
        <f t="shared" ref="O93:P93" si="199">O91+O92</f>
        <v>94649.225637165364</v>
      </c>
      <c r="P93" s="12">
        <f t="shared" si="199"/>
        <v>0</v>
      </c>
      <c r="Q93" s="12">
        <f t="shared" ref="Q93" si="200">Q91+Q92</f>
        <v>0</v>
      </c>
    </row>
    <row r="94" spans="1:17" ht="40.4" customHeight="1" x14ac:dyDescent="0.35">
      <c r="A94" s="24" t="s">
        <v>125</v>
      </c>
      <c r="B94" s="23"/>
      <c r="C94" s="23"/>
      <c r="D94" s="23"/>
      <c r="E94" s="23"/>
      <c r="F94" s="167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</row>
    <row r="95" spans="1:17" ht="20.149999999999999" customHeight="1" x14ac:dyDescent="0.35">
      <c r="A95" s="14" t="s">
        <v>126</v>
      </c>
      <c r="B95" s="25">
        <f t="shared" ref="B95" si="201">B44-B93</f>
        <v>0</v>
      </c>
      <c r="C95" s="25">
        <f t="shared" ref="C95:P95" si="202">C44-C93</f>
        <v>-1674.2327719799941</v>
      </c>
      <c r="D95" s="25">
        <f t="shared" si="202"/>
        <v>1477.6824280299916</v>
      </c>
      <c r="E95" s="25">
        <f t="shared" si="202"/>
        <v>4300.7724926399897</v>
      </c>
      <c r="F95" s="25">
        <f t="shared" si="202"/>
        <v>1048.8993528999999</v>
      </c>
      <c r="G95" s="25">
        <f t="shared" si="202"/>
        <v>2483.7696749699535</v>
      </c>
      <c r="H95" s="25">
        <f t="shared" si="202"/>
        <v>1732.9223773199919</v>
      </c>
      <c r="I95" s="25">
        <f t="shared" si="202"/>
        <v>-5055.1179216447927</v>
      </c>
      <c r="J95" s="25">
        <f t="shared" si="202"/>
        <v>-2521.1283800837118</v>
      </c>
      <c r="K95" s="25">
        <f t="shared" si="202"/>
        <v>2326.1445588817587</v>
      </c>
      <c r="L95" s="25">
        <f t="shared" si="202"/>
        <v>4382.4545856801415</v>
      </c>
      <c r="M95" s="25">
        <f t="shared" si="202"/>
        <v>5364.1767317646445</v>
      </c>
      <c r="N95" s="25">
        <f t="shared" si="202"/>
        <v>12881.401827588226</v>
      </c>
      <c r="O95" s="25">
        <f t="shared" si="202"/>
        <v>15388.481971319023</v>
      </c>
      <c r="P95" s="25">
        <f t="shared" si="202"/>
        <v>0</v>
      </c>
      <c r="Q95" s="25">
        <f t="shared" ref="Q95" si="203">Q44-Q93</f>
        <v>0</v>
      </c>
    </row>
    <row r="96" spans="1:17" ht="20.149999999999999" customHeight="1" x14ac:dyDescent="0.35">
      <c r="A96" s="16" t="s">
        <v>83</v>
      </c>
      <c r="B96" s="5">
        <f t="shared" ref="B96" si="204">B52</f>
        <v>0</v>
      </c>
      <c r="C96" s="5">
        <f t="shared" ref="C96:P96" si="205">C52</f>
        <v>2726.2755762400002</v>
      </c>
      <c r="D96" s="5">
        <f t="shared" si="205"/>
        <v>2573.7397625600001</v>
      </c>
      <c r="E96" s="5">
        <f t="shared" si="205"/>
        <v>2415.5558411000002</v>
      </c>
      <c r="F96" s="5">
        <f t="shared" si="205"/>
        <v>481.96934669999996</v>
      </c>
      <c r="G96" s="5">
        <f t="shared" si="205"/>
        <v>1471.9885090799999</v>
      </c>
      <c r="H96" s="5">
        <f t="shared" si="205"/>
        <v>852.75837543</v>
      </c>
      <c r="I96" s="5">
        <f t="shared" si="205"/>
        <v>119.66147787657141</v>
      </c>
      <c r="J96" s="5">
        <f t="shared" si="205"/>
        <v>179.92913392824696</v>
      </c>
      <c r="K96" s="5">
        <f t="shared" si="205"/>
        <v>2551.1417254244361</v>
      </c>
      <c r="L96" s="5">
        <f t="shared" si="205"/>
        <v>4969.2351934763356</v>
      </c>
      <c r="M96" s="5">
        <f t="shared" si="205"/>
        <v>4997.7114885331612</v>
      </c>
      <c r="N96" s="5">
        <f t="shared" si="205"/>
        <v>4988.4992623407898</v>
      </c>
      <c r="O96" s="5">
        <f t="shared" si="205"/>
        <v>4923.4711486068363</v>
      </c>
      <c r="P96" s="5">
        <f t="shared" si="205"/>
        <v>0</v>
      </c>
      <c r="Q96" s="5">
        <f t="shared" ref="Q96" si="206">Q52</f>
        <v>0</v>
      </c>
    </row>
    <row r="97" spans="1:17" ht="20.149999999999999" customHeight="1" x14ac:dyDescent="0.35">
      <c r="A97" s="16" t="s">
        <v>97</v>
      </c>
      <c r="B97" s="5">
        <f t="shared" ref="B97" si="207">B66</f>
        <v>0</v>
      </c>
      <c r="C97" s="5">
        <f t="shared" ref="C97:N97" si="208">C66</f>
        <v>1523.4438167700002</v>
      </c>
      <c r="D97" s="5">
        <f t="shared" si="208"/>
        <v>1660.4472445699998</v>
      </c>
      <c r="E97" s="5">
        <f t="shared" si="208"/>
        <v>1892.3311423099999</v>
      </c>
      <c r="F97" s="5">
        <f t="shared" si="208"/>
        <v>330.11839393000002</v>
      </c>
      <c r="G97" s="5">
        <f t="shared" si="208"/>
        <v>664.08319284000004</v>
      </c>
      <c r="H97" s="5">
        <f t="shared" si="208"/>
        <v>384.11618970999996</v>
      </c>
      <c r="I97" s="5">
        <f t="shared" si="208"/>
        <v>54.474811723173701</v>
      </c>
      <c r="J97" s="5">
        <f t="shared" si="208"/>
        <v>73.139738533286035</v>
      </c>
      <c r="K97" s="5">
        <f t="shared" si="208"/>
        <v>1549.4766096282572</v>
      </c>
      <c r="L97" s="5">
        <f t="shared" si="208"/>
        <v>2372.2860236680544</v>
      </c>
      <c r="M97" s="5">
        <f t="shared" si="208"/>
        <v>3119.8305494800165</v>
      </c>
      <c r="N97" s="5">
        <f t="shared" si="208"/>
        <v>4028.8137007191576</v>
      </c>
      <c r="O97" s="5">
        <f t="shared" ref="O97:P97" si="209">O66</f>
        <v>4717.1583277056543</v>
      </c>
      <c r="P97" s="5">
        <f t="shared" si="209"/>
        <v>0</v>
      </c>
      <c r="Q97" s="5">
        <f t="shared" ref="Q97" si="210">Q66</f>
        <v>0</v>
      </c>
    </row>
    <row r="98" spans="1:17" ht="20.149999999999999" customHeight="1" x14ac:dyDescent="0.35">
      <c r="A98" s="6" t="s">
        <v>127</v>
      </c>
      <c r="B98" s="5">
        <f t="shared" ref="B98" si="211">B63</f>
        <v>0</v>
      </c>
      <c r="C98" s="5">
        <f t="shared" ref="C98:P98" si="212">C63</f>
        <v>9.2916210100000001</v>
      </c>
      <c r="D98" s="5">
        <f t="shared" si="212"/>
        <v>24.360722930000001</v>
      </c>
      <c r="E98" s="5">
        <f t="shared" si="212"/>
        <v>12.4980432</v>
      </c>
      <c r="F98" s="5">
        <f t="shared" si="212"/>
        <v>62.991276319999997</v>
      </c>
      <c r="G98" s="5">
        <f t="shared" si="212"/>
        <v>1497.9380354000002</v>
      </c>
      <c r="H98" s="5">
        <f t="shared" si="212"/>
        <v>57.754396049999997</v>
      </c>
      <c r="I98" s="5">
        <f t="shared" si="212"/>
        <v>17.125</v>
      </c>
      <c r="J98" s="5">
        <f t="shared" si="212"/>
        <v>17.707446229802553</v>
      </c>
      <c r="K98" s="5">
        <f t="shared" si="212"/>
        <v>18.238655526482045</v>
      </c>
      <c r="L98" s="5">
        <f t="shared" si="212"/>
        <v>18.785800679366695</v>
      </c>
      <c r="M98" s="5">
        <f t="shared" si="212"/>
        <v>19.349359751462149</v>
      </c>
      <c r="N98" s="5">
        <f t="shared" si="212"/>
        <v>19.929825147283797</v>
      </c>
      <c r="O98" s="5">
        <f t="shared" si="212"/>
        <v>20.527704043090669</v>
      </c>
      <c r="P98" s="5">
        <f t="shared" si="212"/>
        <v>0</v>
      </c>
      <c r="Q98" s="5">
        <f t="shared" ref="Q98" si="213">Q63</f>
        <v>0</v>
      </c>
    </row>
    <row r="99" spans="1:17" ht="20.149999999999999" customHeight="1" x14ac:dyDescent="0.35">
      <c r="A99" s="16" t="s">
        <v>50</v>
      </c>
      <c r="B99" s="5">
        <f t="shared" ref="B99" si="214">B19</f>
        <v>0</v>
      </c>
      <c r="C99" s="5">
        <f t="shared" ref="C99:P99" si="215">C19</f>
        <v>103.61056403999993</v>
      </c>
      <c r="D99" s="5">
        <f t="shared" si="215"/>
        <v>60.300597329999974</v>
      </c>
      <c r="E99" s="5">
        <f t="shared" si="215"/>
        <v>120.07672207999998</v>
      </c>
      <c r="F99" s="5">
        <f t="shared" si="215"/>
        <v>471.10972388000005</v>
      </c>
      <c r="G99" s="5">
        <f t="shared" si="215"/>
        <v>1392.2093869899995</v>
      </c>
      <c r="H99" s="5">
        <f t="shared" si="215"/>
        <v>890.05866525000113</v>
      </c>
      <c r="I99" s="5">
        <f t="shared" si="215"/>
        <v>804.14529899999991</v>
      </c>
      <c r="J99" s="5">
        <f t="shared" si="215"/>
        <v>852.08398997438337</v>
      </c>
      <c r="K99" s="5">
        <f t="shared" si="215"/>
        <v>900.88968789411115</v>
      </c>
      <c r="L99" s="5">
        <f t="shared" si="215"/>
        <v>951.54545871502637</v>
      </c>
      <c r="M99" s="5">
        <f t="shared" si="215"/>
        <v>1005.4921326091851</v>
      </c>
      <c r="N99" s="5">
        <f t="shared" si="215"/>
        <v>1063.2222046479699</v>
      </c>
      <c r="O99" s="5">
        <f t="shared" si="215"/>
        <v>1125.0334165338413</v>
      </c>
      <c r="P99" s="5">
        <f t="shared" si="215"/>
        <v>0</v>
      </c>
      <c r="Q99" s="5">
        <f t="shared" ref="Q99" si="216">Q19</f>
        <v>0</v>
      </c>
    </row>
    <row r="100" spans="1:17" ht="20.149999999999999" customHeight="1" x14ac:dyDescent="0.35">
      <c r="A100" s="16" t="s">
        <v>59</v>
      </c>
      <c r="B100" s="5">
        <f t="shared" ref="B100" si="217">B28</f>
        <v>0</v>
      </c>
      <c r="C100" s="5">
        <f t="shared" ref="C100:P100" si="218">C28</f>
        <v>339.85785492999997</v>
      </c>
      <c r="D100" s="5">
        <f t="shared" si="218"/>
        <v>0</v>
      </c>
      <c r="E100" s="5">
        <f t="shared" si="218"/>
        <v>0</v>
      </c>
      <c r="F100" s="5">
        <f t="shared" si="218"/>
        <v>0</v>
      </c>
      <c r="G100" s="5">
        <f t="shared" si="218"/>
        <v>0</v>
      </c>
      <c r="H100" s="5">
        <f t="shared" si="218"/>
        <v>0</v>
      </c>
      <c r="I100" s="5">
        <f t="shared" si="218"/>
        <v>0</v>
      </c>
      <c r="J100" s="5">
        <f t="shared" si="218"/>
        <v>0</v>
      </c>
      <c r="K100" s="5">
        <f t="shared" si="218"/>
        <v>0</v>
      </c>
      <c r="L100" s="5">
        <f t="shared" si="218"/>
        <v>0</v>
      </c>
      <c r="M100" s="5">
        <f t="shared" si="218"/>
        <v>0</v>
      </c>
      <c r="N100" s="5">
        <f t="shared" si="218"/>
        <v>0</v>
      </c>
      <c r="O100" s="5">
        <f t="shared" si="218"/>
        <v>0</v>
      </c>
      <c r="P100" s="5">
        <f t="shared" si="218"/>
        <v>0</v>
      </c>
      <c r="Q100" s="5">
        <f t="shared" ref="Q100" si="219">Q28</f>
        <v>0</v>
      </c>
    </row>
    <row r="101" spans="1:17" ht="20.149999999999999" customHeight="1" x14ac:dyDescent="0.35">
      <c r="A101" s="16" t="s">
        <v>72</v>
      </c>
      <c r="B101" s="5">
        <f t="shared" ref="B101" si="220">B41</f>
        <v>0</v>
      </c>
      <c r="C101" s="5">
        <f t="shared" ref="C101:P101" si="221">C41</f>
        <v>0</v>
      </c>
      <c r="D101" s="5">
        <f t="shared" si="221"/>
        <v>0</v>
      </c>
      <c r="E101" s="5">
        <f t="shared" si="221"/>
        <v>0</v>
      </c>
      <c r="F101" s="5">
        <f t="shared" si="221"/>
        <v>0</v>
      </c>
      <c r="G101" s="5">
        <f t="shared" si="221"/>
        <v>0</v>
      </c>
      <c r="H101" s="5">
        <f t="shared" si="221"/>
        <v>0</v>
      </c>
      <c r="I101" s="5">
        <f t="shared" si="221"/>
        <v>0</v>
      </c>
      <c r="J101" s="5">
        <f t="shared" si="221"/>
        <v>0</v>
      </c>
      <c r="K101" s="5">
        <f t="shared" si="221"/>
        <v>0</v>
      </c>
      <c r="L101" s="5">
        <f t="shared" si="221"/>
        <v>0</v>
      </c>
      <c r="M101" s="5">
        <f t="shared" si="221"/>
        <v>0</v>
      </c>
      <c r="N101" s="5">
        <f t="shared" si="221"/>
        <v>0</v>
      </c>
      <c r="O101" s="5">
        <f t="shared" si="221"/>
        <v>0</v>
      </c>
      <c r="P101" s="5">
        <f t="shared" si="221"/>
        <v>0</v>
      </c>
      <c r="Q101" s="5">
        <f t="shared" ref="Q101" si="222">Q41</f>
        <v>0</v>
      </c>
    </row>
    <row r="102" spans="1:17" ht="20.149999999999999" customHeight="1" x14ac:dyDescent="0.35">
      <c r="A102" s="16" t="s">
        <v>66</v>
      </c>
      <c r="B102" s="5">
        <f t="shared" ref="B102" si="223">B35</f>
        <v>0</v>
      </c>
      <c r="C102" s="5">
        <f t="shared" ref="C102:P102" si="224">C35</f>
        <v>27.465240059999996</v>
      </c>
      <c r="D102" s="5">
        <f t="shared" si="224"/>
        <v>24.626612630000004</v>
      </c>
      <c r="E102" s="5">
        <f t="shared" si="224"/>
        <v>7.4168838200000007</v>
      </c>
      <c r="F102" s="5">
        <f t="shared" si="224"/>
        <v>7.6649671400000008</v>
      </c>
      <c r="G102" s="5">
        <f t="shared" si="224"/>
        <v>20.734448150000002</v>
      </c>
      <c r="H102" s="5">
        <f t="shared" si="224"/>
        <v>34.322691730000003</v>
      </c>
      <c r="I102" s="5">
        <f t="shared" si="224"/>
        <v>35.561087999999998</v>
      </c>
      <c r="J102" s="5">
        <f t="shared" si="224"/>
        <v>37.681043200216685</v>
      </c>
      <c r="K102" s="5">
        <f t="shared" si="224"/>
        <v>39.839339369805877</v>
      </c>
      <c r="L102" s="5">
        <f t="shared" si="224"/>
        <v>42.079449864899871</v>
      </c>
      <c r="M102" s="5">
        <f t="shared" si="224"/>
        <v>44.465091390185314</v>
      </c>
      <c r="N102" s="5">
        <f t="shared" si="224"/>
        <v>47.018043169634275</v>
      </c>
      <c r="O102" s="5">
        <f t="shared" si="224"/>
        <v>49.751472001455518</v>
      </c>
      <c r="P102" s="5">
        <f t="shared" si="224"/>
        <v>0</v>
      </c>
      <c r="Q102" s="5">
        <f t="shared" ref="Q102" si="225">Q35</f>
        <v>0</v>
      </c>
    </row>
    <row r="103" spans="1:17" ht="20.149999999999999" customHeight="1" x14ac:dyDescent="0.35">
      <c r="A103" s="17" t="s">
        <v>128</v>
      </c>
      <c r="B103" s="9">
        <f t="shared" ref="B103" si="226">B96+B97+B98-B75-B78+B84-B99-B100-B101-B102</f>
        <v>0</v>
      </c>
      <c r="C103" s="9">
        <f t="shared" ref="C103:P103" si="227">C96+C97+C98-C75-C78+C84-C99-C100-C101-C102</f>
        <v>340.0762247600004</v>
      </c>
      <c r="D103" s="9">
        <f t="shared" si="227"/>
        <v>700.54415564999999</v>
      </c>
      <c r="E103" s="9">
        <f t="shared" si="227"/>
        <v>773.89611230000105</v>
      </c>
      <c r="F103" s="9">
        <f t="shared" si="227"/>
        <v>392.71282162000028</v>
      </c>
      <c r="G103" s="9">
        <f t="shared" si="227"/>
        <v>2186.969566050001</v>
      </c>
      <c r="H103" s="9">
        <f t="shared" si="227"/>
        <v>377.71237700999882</v>
      </c>
      <c r="I103" s="9">
        <f t="shared" si="227"/>
        <v>-650.01175892958804</v>
      </c>
      <c r="J103" s="9">
        <f t="shared" si="227"/>
        <v>-620.14334998753407</v>
      </c>
      <c r="K103" s="9">
        <f t="shared" si="227"/>
        <v>3177.0748993880493</v>
      </c>
      <c r="L103" s="9">
        <f t="shared" si="227"/>
        <v>6365.5974542367512</v>
      </c>
      <c r="M103" s="9">
        <f t="shared" si="227"/>
        <v>7085.8169799710631</v>
      </c>
      <c r="N103" s="9">
        <f t="shared" si="227"/>
        <v>7925.8518316705704</v>
      </c>
      <c r="O103" s="9">
        <f t="shared" si="227"/>
        <v>8485.1870627552998</v>
      </c>
      <c r="P103" s="9">
        <f t="shared" si="227"/>
        <v>0</v>
      </c>
      <c r="Q103" s="9">
        <f t="shared" ref="Q103" si="228">Q96+Q97+Q98-Q75-Q78+Q84-Q99-Q100-Q101-Q102</f>
        <v>0</v>
      </c>
    </row>
    <row r="104" spans="1:17" ht="20.149999999999999" customHeight="1" x14ac:dyDescent="0.35">
      <c r="A104" s="11" t="s">
        <v>129</v>
      </c>
      <c r="B104" s="12">
        <f t="shared" ref="B104" si="229">B103-B95</f>
        <v>0</v>
      </c>
      <c r="C104" s="12">
        <f t="shared" ref="C104:P104" si="230">C103-C95</f>
        <v>2014.3089967399947</v>
      </c>
      <c r="D104" s="12">
        <f t="shared" si="230"/>
        <v>-777.13827237999158</v>
      </c>
      <c r="E104" s="12">
        <f t="shared" si="230"/>
        <v>-3526.8763803399888</v>
      </c>
      <c r="F104" s="12">
        <f t="shared" si="230"/>
        <v>-656.1865312799996</v>
      </c>
      <c r="G104" s="12">
        <f t="shared" si="230"/>
        <v>-296.80010891995244</v>
      </c>
      <c r="H104" s="12">
        <f t="shared" si="230"/>
        <v>-1355.2100003099931</v>
      </c>
      <c r="I104" s="12">
        <f t="shared" si="230"/>
        <v>4405.1061627152048</v>
      </c>
      <c r="J104" s="12">
        <f t="shared" si="230"/>
        <v>1900.9850300961778</v>
      </c>
      <c r="K104" s="12">
        <f t="shared" si="230"/>
        <v>850.93034050629058</v>
      </c>
      <c r="L104" s="12">
        <f t="shared" si="230"/>
        <v>1983.1428685566098</v>
      </c>
      <c r="M104" s="12">
        <f t="shared" si="230"/>
        <v>1721.6402482064186</v>
      </c>
      <c r="N104" s="12">
        <f t="shared" si="230"/>
        <v>-4955.5499959176559</v>
      </c>
      <c r="O104" s="12">
        <f t="shared" si="230"/>
        <v>-6903.2949085637229</v>
      </c>
      <c r="P104" s="12">
        <f t="shared" si="230"/>
        <v>0</v>
      </c>
      <c r="Q104" s="12">
        <f t="shared" ref="Q104" si="231">Q103-Q95</f>
        <v>0</v>
      </c>
    </row>
    <row r="105" spans="1:17" ht="20.149999999999999" customHeight="1" x14ac:dyDescent="0.35">
      <c r="A105" s="16" t="s">
        <v>65</v>
      </c>
      <c r="B105" s="5">
        <f>B34</f>
        <v>0</v>
      </c>
      <c r="C105" s="5">
        <f>C34</f>
        <v>191.86802531000001</v>
      </c>
      <c r="D105" s="5">
        <f t="shared" ref="D105:P105" si="232">D34</f>
        <v>24.870038000000001</v>
      </c>
      <c r="E105" s="5">
        <f t="shared" si="232"/>
        <v>41.847999999999999</v>
      </c>
      <c r="F105" s="5">
        <f t="shared" si="232"/>
        <v>95.595667050000003</v>
      </c>
      <c r="G105" s="5">
        <f t="shared" si="232"/>
        <v>78.658879999999996</v>
      </c>
      <c r="H105" s="5">
        <f t="shared" si="232"/>
        <v>1221.3742070999999</v>
      </c>
      <c r="I105" s="5">
        <f t="shared" si="232"/>
        <v>1844.69</v>
      </c>
      <c r="J105" s="5">
        <f t="shared" si="232"/>
        <v>0</v>
      </c>
      <c r="K105" s="5">
        <f t="shared" si="232"/>
        <v>0</v>
      </c>
      <c r="L105" s="5">
        <f t="shared" si="232"/>
        <v>0</v>
      </c>
      <c r="M105" s="5">
        <f t="shared" si="232"/>
        <v>0</v>
      </c>
      <c r="N105" s="5">
        <f t="shared" si="232"/>
        <v>0</v>
      </c>
      <c r="O105" s="5">
        <f t="shared" si="232"/>
        <v>0</v>
      </c>
      <c r="P105" s="5">
        <f t="shared" si="232"/>
        <v>0</v>
      </c>
      <c r="Q105" s="5">
        <f t="shared" ref="Q105" si="233">Q34</f>
        <v>0</v>
      </c>
    </row>
    <row r="106" spans="1:17" ht="20.149999999999999" customHeight="1" x14ac:dyDescent="0.35">
      <c r="A106" s="6" t="s">
        <v>68</v>
      </c>
      <c r="B106" s="5">
        <f t="shared" ref="B106" si="234">B37</f>
        <v>0</v>
      </c>
      <c r="C106" s="5">
        <f t="shared" ref="C106:P106" si="235">C37</f>
        <v>563.29746080999996</v>
      </c>
      <c r="D106" s="5">
        <f t="shared" si="235"/>
        <v>803.60397524000007</v>
      </c>
      <c r="E106" s="5">
        <f t="shared" si="235"/>
        <v>2739.4368282</v>
      </c>
      <c r="F106" s="5">
        <f t="shared" si="235"/>
        <v>2029.6413968500001</v>
      </c>
      <c r="G106" s="5">
        <f t="shared" si="235"/>
        <v>3997.0742723499998</v>
      </c>
      <c r="H106" s="5">
        <f t="shared" si="235"/>
        <v>23.026344699999996</v>
      </c>
      <c r="I106" s="5">
        <f t="shared" si="235"/>
        <v>31.796841000000001</v>
      </c>
      <c r="J106" s="5">
        <f t="shared" si="235"/>
        <v>33.692392632965039</v>
      </c>
      <c r="K106" s="5">
        <f t="shared" si="235"/>
        <v>35.622226729585947</v>
      </c>
      <c r="L106" s="5">
        <f t="shared" si="235"/>
        <v>37.625214861865111</v>
      </c>
      <c r="M106" s="5">
        <f t="shared" si="235"/>
        <v>39.758329131667509</v>
      </c>
      <c r="N106" s="5">
        <f t="shared" si="235"/>
        <v>42.041043367289483</v>
      </c>
      <c r="O106" s="5">
        <f t="shared" si="235"/>
        <v>44.485130622163005</v>
      </c>
      <c r="P106" s="5">
        <f t="shared" si="235"/>
        <v>0</v>
      </c>
      <c r="Q106" s="5">
        <f t="shared" ref="Q106" si="236">Q37</f>
        <v>0</v>
      </c>
    </row>
    <row r="107" spans="1:17" ht="20.149999999999999" customHeight="1" x14ac:dyDescent="0.35">
      <c r="A107" s="17" t="s">
        <v>130</v>
      </c>
      <c r="B107" s="9">
        <f t="shared" ref="B107" si="237">B105+B106</f>
        <v>0</v>
      </c>
      <c r="C107" s="9">
        <f t="shared" ref="C107:E107" si="238">C105+C106</f>
        <v>755.16548611999997</v>
      </c>
      <c r="D107" s="9">
        <f t="shared" si="238"/>
        <v>828.47401324000009</v>
      </c>
      <c r="E107" s="9">
        <f t="shared" si="238"/>
        <v>2781.2848282</v>
      </c>
      <c r="F107" s="9">
        <f t="shared" ref="F107" si="239">F105+F106</f>
        <v>2125.2370639000001</v>
      </c>
      <c r="G107" s="9">
        <f t="shared" ref="G107:N107" si="240">G105+G106</f>
        <v>4075.7331523499997</v>
      </c>
      <c r="H107" s="9">
        <f t="shared" si="240"/>
        <v>1244.4005517999999</v>
      </c>
      <c r="I107" s="9">
        <f t="shared" si="240"/>
        <v>1876.4868410000001</v>
      </c>
      <c r="J107" s="9">
        <f t="shared" si="240"/>
        <v>33.692392632965039</v>
      </c>
      <c r="K107" s="9">
        <f t="shared" si="240"/>
        <v>35.622226729585947</v>
      </c>
      <c r="L107" s="9">
        <f t="shared" si="240"/>
        <v>37.625214861865111</v>
      </c>
      <c r="M107" s="9">
        <f t="shared" si="240"/>
        <v>39.758329131667509</v>
      </c>
      <c r="N107" s="9">
        <f t="shared" si="240"/>
        <v>42.041043367289483</v>
      </c>
      <c r="O107" s="9">
        <f t="shared" ref="O107:P107" si="241">O105+O106</f>
        <v>44.485130622163005</v>
      </c>
      <c r="P107" s="9">
        <f t="shared" si="241"/>
        <v>0</v>
      </c>
      <c r="Q107" s="9">
        <f t="shared" ref="Q107" si="242">Q105+Q106</f>
        <v>0</v>
      </c>
    </row>
    <row r="108" spans="1:17" s="141" customFormat="1" ht="20.149999999999999" customHeight="1" x14ac:dyDescent="0.35">
      <c r="A108" s="144" t="s">
        <v>131</v>
      </c>
      <c r="B108" s="113"/>
      <c r="C108" s="113"/>
      <c r="D108" s="113"/>
      <c r="E108" s="113"/>
      <c r="F108" s="113"/>
      <c r="G108" s="113"/>
      <c r="H108" s="113"/>
      <c r="I108" s="113"/>
      <c r="J108" s="113"/>
      <c r="K108" s="113"/>
      <c r="L108" s="113"/>
      <c r="M108" s="113"/>
      <c r="N108" s="113"/>
      <c r="O108" s="113"/>
      <c r="P108" s="113"/>
      <c r="Q108" s="113"/>
    </row>
    <row r="109" spans="1:17" ht="20.149999999999999" customHeight="1" x14ac:dyDescent="0.35">
      <c r="A109" s="11" t="s">
        <v>132</v>
      </c>
      <c r="B109" s="12">
        <f t="shared" ref="B109" si="243">B107-B104+B108</f>
        <v>0</v>
      </c>
      <c r="C109" s="12">
        <f t="shared" ref="C109:E109" si="244">C107-C104+C108</f>
        <v>-1259.1435106199947</v>
      </c>
      <c r="D109" s="12">
        <f t="shared" si="244"/>
        <v>1605.6122856199918</v>
      </c>
      <c r="E109" s="12">
        <f t="shared" si="244"/>
        <v>6308.1612085399884</v>
      </c>
      <c r="F109" s="12">
        <f t="shared" ref="F109" si="245">F107-F104+F108</f>
        <v>2781.4235951799997</v>
      </c>
      <c r="G109" s="12">
        <f>G107-G104+G108</f>
        <v>4372.5332612699522</v>
      </c>
      <c r="H109" s="12">
        <f t="shared" ref="H109:N109" si="246">H107-H104+H108</f>
        <v>2599.610552109993</v>
      </c>
      <c r="I109" s="12">
        <f t="shared" si="246"/>
        <v>-2528.6193217152049</v>
      </c>
      <c r="J109" s="12">
        <f t="shared" si="246"/>
        <v>-1867.2926374632127</v>
      </c>
      <c r="K109" s="12">
        <f t="shared" si="246"/>
        <v>-815.30811377670466</v>
      </c>
      <c r="L109" s="12">
        <f t="shared" si="246"/>
        <v>-1945.5176536947447</v>
      </c>
      <c r="M109" s="12">
        <f t="shared" si="246"/>
        <v>-1681.8819190747511</v>
      </c>
      <c r="N109" s="12">
        <f t="shared" si="246"/>
        <v>4997.5910392849455</v>
      </c>
      <c r="O109" s="12">
        <f t="shared" ref="O109:P109" si="247">O107-O104+O108</f>
        <v>6947.7800391858855</v>
      </c>
      <c r="P109" s="12">
        <f t="shared" si="247"/>
        <v>0</v>
      </c>
      <c r="Q109" s="12">
        <f t="shared" ref="Q109" si="248">Q107-Q104+Q108</f>
        <v>0</v>
      </c>
    </row>
    <row r="110" spans="1:17" ht="15" x14ac:dyDescent="0.35">
      <c r="A110" s="53" t="s">
        <v>133</v>
      </c>
      <c r="B110"/>
      <c r="C110"/>
      <c r="F110" s="170"/>
    </row>
    <row r="111" spans="1:17" ht="15" x14ac:dyDescent="0.35">
      <c r="A111" s="53" t="s">
        <v>134</v>
      </c>
      <c r="B111"/>
      <c r="C111"/>
    </row>
    <row r="112" spans="1:17" x14ac:dyDescent="0.35">
      <c r="A112"/>
      <c r="B112"/>
      <c r="C112"/>
    </row>
    <row r="113" spans="1:3" x14ac:dyDescent="0.35">
      <c r="A113"/>
      <c r="B113"/>
      <c r="C113"/>
    </row>
    <row r="114" spans="1:3" x14ac:dyDescent="0.35">
      <c r="A114"/>
      <c r="B114"/>
      <c r="C114"/>
    </row>
    <row r="115" spans="1:3" x14ac:dyDescent="0.35">
      <c r="A115"/>
      <c r="B115"/>
      <c r="C115"/>
    </row>
    <row r="116" spans="1:3" x14ac:dyDescent="0.35">
      <c r="A116"/>
      <c r="B116"/>
      <c r="C116"/>
    </row>
    <row r="117" spans="1:3" x14ac:dyDescent="0.35">
      <c r="A117"/>
      <c r="B117"/>
      <c r="C117"/>
    </row>
    <row r="118" spans="1:3" x14ac:dyDescent="0.35">
      <c r="A118"/>
      <c r="B118"/>
      <c r="C118"/>
    </row>
    <row r="119" spans="1:3" x14ac:dyDescent="0.35">
      <c r="A119"/>
      <c r="B119"/>
      <c r="C119"/>
    </row>
    <row r="120" spans="1:3" x14ac:dyDescent="0.35">
      <c r="A120"/>
      <c r="B120"/>
      <c r="C120"/>
    </row>
    <row r="121" spans="1:3" x14ac:dyDescent="0.35">
      <c r="A121"/>
      <c r="B121"/>
      <c r="C121"/>
    </row>
    <row r="122" spans="1:3" x14ac:dyDescent="0.35">
      <c r="A122"/>
      <c r="B122"/>
      <c r="C122"/>
    </row>
    <row r="123" spans="1:3" x14ac:dyDescent="0.35">
      <c r="A123"/>
      <c r="B123"/>
      <c r="C123"/>
    </row>
    <row r="124" spans="1:3" x14ac:dyDescent="0.35">
      <c r="A124"/>
      <c r="B124"/>
      <c r="C124"/>
    </row>
    <row r="125" spans="1:3" x14ac:dyDescent="0.35">
      <c r="A125"/>
      <c r="B125"/>
      <c r="C125"/>
    </row>
    <row r="126" spans="1:3" x14ac:dyDescent="0.35">
      <c r="A126"/>
      <c r="B126"/>
      <c r="C126"/>
    </row>
    <row r="127" spans="1:3" x14ac:dyDescent="0.35">
      <c r="A127"/>
      <c r="B127"/>
      <c r="C127"/>
    </row>
    <row r="128" spans="1:3" x14ac:dyDescent="0.35">
      <c r="B128"/>
      <c r="C128"/>
    </row>
    <row r="129" spans="2:3" x14ac:dyDescent="0.35">
      <c r="B129"/>
      <c r="C129"/>
    </row>
    <row r="130" spans="2:3" x14ac:dyDescent="0.35">
      <c r="B130"/>
      <c r="C130"/>
    </row>
    <row r="131" spans="2:3" x14ac:dyDescent="0.35">
      <c r="B131"/>
      <c r="C131"/>
    </row>
    <row r="132" spans="2:3" x14ac:dyDescent="0.35">
      <c r="B132"/>
      <c r="C132"/>
    </row>
    <row r="133" spans="2:3" x14ac:dyDescent="0.35">
      <c r="B133"/>
      <c r="C133"/>
    </row>
  </sheetData>
  <sheetProtection algorithmName="SHA-512" hashValue="Y90E1HwJKvRCKcnAFOlWYklfBIAeP63OLoT5ZJ60SC91K8ZZ3EY3pPSax+m/rMZKqnOFoRzZoF6EXsWxAcE3cA==" saltValue="VjFJFPb1QnetqPovB3dLZQ==" spinCount="100000" sheet="1" objects="1" scenarios="1"/>
  <protectedRanges>
    <protectedRange sqref="B86:B87" name="Intervalo1"/>
  </protectedRanges>
  <phoneticPr fontId="19" type="noConversion"/>
  <dataValidations disablePrompts="1" count="1">
    <dataValidation type="list" allowBlank="1" showInputMessage="1" showErrorMessage="1" sqref="E2" xr:uid="{40663092-FD60-4988-8E70-EA6E99FB4492}">
      <formula1>"2017,2018,2019,2020,2021"</formula1>
    </dataValidation>
  </dataValidations>
  <printOptions horizontalCentered="1" verticalCentered="1"/>
  <pageMargins left="0" right="0" top="0" bottom="0" header="0" footer="0"/>
  <pageSetup paperSize="9" scale="35" fitToHeight="2" orientation="portrait" r:id="rId1"/>
  <ignoredErrors>
    <ignoredError sqref="F7 F9 F6:N6 P33:P34 P43:P47 P71:P73 O72:O73 P57:P59 P62 O76 O79 O85:O109 P85:P111 P76 P79 P67:P68" unlockedFormula="1"/>
    <ignoredError sqref="H21:N21 F15:N15 F21 F71:N73 F104:N109 O71 P36 O15:P15 F57:O59 P27:P29 F27:O27 Q15:Q23 F18:N18 F32:O33 F40:O40 F43:O47 F62:O62 F67:O68 F76:N76 F79:N79 F85:N102 F36:O36 Q25:Q30 P32 Q32:Q48 Q51:Q60 Q70:Q73 Q62:Q68 Q85:Q111 O18:P18 Q76 Q79 O21:P21 P40:P41 P16" formula="1" unlockedFormula="1"/>
    <ignoredError sqref="C79:E79" formulaRange="1"/>
    <ignoredError sqref="F110:N118 Q112:Q114 G2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9E03E-372E-457A-8199-7A40C26513D9}">
  <sheetPr codeName="Planilha3"/>
  <dimension ref="A1:N25"/>
  <sheetViews>
    <sheetView showGridLines="0" topLeftCell="B3" workbookViewId="0">
      <selection activeCell="E33" sqref="E33"/>
    </sheetView>
  </sheetViews>
  <sheetFormatPr defaultColWidth="9.26953125" defaultRowHeight="14.5" x14ac:dyDescent="0.35"/>
  <cols>
    <col min="1" max="1" width="11.7265625" style="2" customWidth="1"/>
    <col min="2" max="2" width="50.26953125" style="27" customWidth="1"/>
    <col min="3" max="3" width="38.26953125" style="27" bestFit="1" customWidth="1"/>
    <col min="4" max="14" width="9.7265625" style="2" customWidth="1"/>
    <col min="15" max="16384" width="9.26953125" style="2"/>
  </cols>
  <sheetData>
    <row r="1" spans="1:14" ht="18.5" x14ac:dyDescent="0.35">
      <c r="A1" s="30" t="s">
        <v>0</v>
      </c>
      <c r="B1" s="54"/>
      <c r="C1" s="55"/>
      <c r="D1" s="56"/>
      <c r="E1" s="56"/>
      <c r="F1" s="56"/>
      <c r="G1" s="56"/>
      <c r="H1"/>
      <c r="I1"/>
      <c r="J1"/>
      <c r="K1"/>
      <c r="L1"/>
      <c r="M1"/>
    </row>
    <row r="2" spans="1:14" x14ac:dyDescent="0.35">
      <c r="A2" s="32" t="s">
        <v>135</v>
      </c>
      <c r="B2" s="57"/>
      <c r="C2" s="57"/>
      <c r="D2" s="57"/>
      <c r="E2" s="57"/>
      <c r="F2" s="57"/>
      <c r="G2" s="57"/>
      <c r="H2"/>
      <c r="I2"/>
      <c r="J2"/>
      <c r="K2"/>
      <c r="L2"/>
      <c r="M2"/>
    </row>
    <row r="3" spans="1:14" ht="15.5" x14ac:dyDescent="0.35">
      <c r="A3" s="32"/>
      <c r="B3" s="54"/>
      <c r="C3" s="58"/>
      <c r="D3"/>
      <c r="E3"/>
      <c r="F3"/>
      <c r="G3"/>
      <c r="H3"/>
      <c r="I3"/>
      <c r="J3"/>
      <c r="K3"/>
      <c r="L3"/>
      <c r="M3"/>
    </row>
    <row r="4" spans="1:14" x14ac:dyDescent="0.35">
      <c r="A4"/>
      <c r="B4" s="54"/>
      <c r="C4" s="54"/>
      <c r="D4" s="177" t="s">
        <v>136</v>
      </c>
      <c r="E4" s="177"/>
      <c r="F4" s="177"/>
      <c r="G4" s="177"/>
      <c r="H4" s="177"/>
      <c r="I4" s="177"/>
      <c r="J4" s="177"/>
      <c r="K4" s="177"/>
      <c r="L4" s="177"/>
      <c r="M4" s="177"/>
      <c r="N4" s="177"/>
    </row>
    <row r="5" spans="1:14" x14ac:dyDescent="0.35">
      <c r="A5" s="59" t="s">
        <v>137</v>
      </c>
      <c r="B5" s="59" t="s">
        <v>138</v>
      </c>
      <c r="C5" s="59" t="s">
        <v>139</v>
      </c>
      <c r="D5" s="51">
        <v>2023</v>
      </c>
      <c r="E5" s="51">
        <v>2024</v>
      </c>
      <c r="F5" s="51">
        <v>2025</v>
      </c>
      <c r="G5" s="51">
        <v>2026</v>
      </c>
      <c r="H5" s="51">
        <v>2027</v>
      </c>
      <c r="I5" s="51">
        <v>2028</v>
      </c>
      <c r="J5" s="51">
        <v>2029</v>
      </c>
      <c r="K5" s="51">
        <v>2030</v>
      </c>
      <c r="L5" s="51">
        <v>2031</v>
      </c>
      <c r="M5" s="51">
        <v>2032</v>
      </c>
      <c r="N5" s="51">
        <v>2033</v>
      </c>
    </row>
    <row r="6" spans="1:14" x14ac:dyDescent="0.35">
      <c r="A6" s="2">
        <v>1</v>
      </c>
      <c r="B6" s="28" t="s">
        <v>140</v>
      </c>
      <c r="C6" s="2" t="s">
        <v>81</v>
      </c>
      <c r="D6" s="29"/>
      <c r="E6" s="29"/>
      <c r="F6" s="29">
        <v>-311.35751612227494</v>
      </c>
      <c r="G6" s="29">
        <v>-670.28545999931112</v>
      </c>
      <c r="H6" s="29">
        <v>-1039.7558959368555</v>
      </c>
      <c r="I6" s="29">
        <v>-1461.3255267029842</v>
      </c>
      <c r="J6" s="29">
        <v>-1916.3616206604434</v>
      </c>
      <c r="K6" s="29"/>
      <c r="L6" s="29"/>
      <c r="M6" s="29"/>
    </row>
    <row r="7" spans="1:14" x14ac:dyDescent="0.35">
      <c r="A7" s="2">
        <v>2</v>
      </c>
      <c r="B7" s="2" t="s">
        <v>141</v>
      </c>
      <c r="C7" s="2" t="s">
        <v>51</v>
      </c>
      <c r="D7" s="29"/>
      <c r="E7" s="29"/>
      <c r="F7" s="29"/>
      <c r="G7" s="29">
        <v>1243</v>
      </c>
      <c r="H7" s="29"/>
      <c r="I7" s="29"/>
      <c r="J7" s="29"/>
      <c r="K7" s="29"/>
      <c r="L7" s="29"/>
      <c r="M7" s="29"/>
    </row>
    <row r="8" spans="1:14" x14ac:dyDescent="0.35">
      <c r="A8" s="2">
        <v>3</v>
      </c>
      <c r="B8" s="2" t="s">
        <v>142</v>
      </c>
      <c r="C8" s="2" t="s">
        <v>65</v>
      </c>
      <c r="D8" s="29"/>
      <c r="E8" s="29"/>
      <c r="F8" s="29">
        <v>0</v>
      </c>
      <c r="G8" s="29">
        <v>247.69</v>
      </c>
      <c r="H8" s="29">
        <v>247.69</v>
      </c>
      <c r="I8" s="29">
        <v>247.69</v>
      </c>
      <c r="J8" s="29"/>
      <c r="K8" s="29"/>
      <c r="L8" s="29"/>
      <c r="M8" s="29"/>
    </row>
    <row r="9" spans="1:14" x14ac:dyDescent="0.35">
      <c r="A9" s="2">
        <v>4</v>
      </c>
      <c r="B9" s="2" t="s">
        <v>142</v>
      </c>
      <c r="C9" s="2" t="s">
        <v>83</v>
      </c>
      <c r="F9" s="29">
        <v>0</v>
      </c>
      <c r="G9" s="29">
        <v>7.4246405341754684</v>
      </c>
      <c r="H9" s="29">
        <v>18.404404346193886</v>
      </c>
      <c r="I9" s="29">
        <v>28.2547624596275</v>
      </c>
      <c r="J9" s="29">
        <v>32.544954221652013</v>
      </c>
      <c r="K9" s="29">
        <v>30.707874960187109</v>
      </c>
      <c r="L9" s="29">
        <v>29.018026876779629</v>
      </c>
      <c r="M9" s="29"/>
      <c r="N9" s="29"/>
    </row>
    <row r="10" spans="1:14" x14ac:dyDescent="0.35">
      <c r="A10" s="2">
        <v>5</v>
      </c>
      <c r="B10" s="2" t="s">
        <v>142</v>
      </c>
      <c r="C10" s="2" t="s">
        <v>97</v>
      </c>
      <c r="F10" s="2">
        <v>0</v>
      </c>
      <c r="G10" s="2">
        <v>0</v>
      </c>
      <c r="H10" s="2">
        <v>0</v>
      </c>
      <c r="I10" s="2">
        <v>0</v>
      </c>
      <c r="J10" s="2">
        <v>37.153799999999997</v>
      </c>
      <c r="K10" s="2">
        <v>37.153799999999997</v>
      </c>
      <c r="L10" s="2">
        <v>37.153799999999997</v>
      </c>
    </row>
    <row r="11" spans="1:14" x14ac:dyDescent="0.35">
      <c r="A11" s="2">
        <v>6</v>
      </c>
      <c r="B11" s="2" t="s">
        <v>143</v>
      </c>
      <c r="C11" s="2" t="s">
        <v>65</v>
      </c>
      <c r="F11" s="29">
        <v>12.1</v>
      </c>
      <c r="G11" s="29">
        <v>48.41</v>
      </c>
      <c r="H11" s="29">
        <v>84.72</v>
      </c>
      <c r="I11" s="29">
        <v>72.62</v>
      </c>
      <c r="J11" s="29">
        <v>24.2</v>
      </c>
      <c r="K11" s="29">
        <v>0</v>
      </c>
      <c r="L11" s="2">
        <v>0</v>
      </c>
    </row>
    <row r="12" spans="1:14" x14ac:dyDescent="0.35">
      <c r="A12" s="2">
        <v>7</v>
      </c>
      <c r="B12" s="2" t="s">
        <v>143</v>
      </c>
      <c r="C12" s="2" t="s">
        <v>83</v>
      </c>
      <c r="F12" s="2">
        <v>0</v>
      </c>
      <c r="G12" s="171">
        <v>1.1343868626478626</v>
      </c>
      <c r="H12" s="171">
        <v>2.9202251132686956</v>
      </c>
      <c r="I12" s="171">
        <v>6.8256651882185126</v>
      </c>
      <c r="J12" s="171">
        <v>9.2915747160533488</v>
      </c>
      <c r="K12" s="171">
        <v>9.816863356575217</v>
      </c>
      <c r="L12" s="171">
        <v>9.3381535208432336</v>
      </c>
      <c r="M12" s="171"/>
      <c r="N12" s="171"/>
    </row>
    <row r="13" spans="1:14" x14ac:dyDescent="0.35">
      <c r="A13" s="2">
        <v>8</v>
      </c>
      <c r="B13" s="2" t="s">
        <v>143</v>
      </c>
      <c r="C13" s="2" t="s">
        <v>97</v>
      </c>
      <c r="F13" s="171">
        <v>0</v>
      </c>
      <c r="G13" s="171">
        <v>0</v>
      </c>
      <c r="H13" s="171">
        <v>1.2607552083333351</v>
      </c>
      <c r="I13" s="171">
        <v>6.1267338209219906</v>
      </c>
      <c r="J13" s="171">
        <v>9.3542671542553215</v>
      </c>
      <c r="K13" s="171">
        <v>10.480150875185585</v>
      </c>
      <c r="L13" s="171">
        <v>10.480150875185585</v>
      </c>
      <c r="M13" s="171"/>
      <c r="N13" s="171"/>
    </row>
    <row r="14" spans="1:14" x14ac:dyDescent="0.35">
      <c r="A14" s="2">
        <v>9</v>
      </c>
      <c r="B14" s="2" t="s">
        <v>144</v>
      </c>
      <c r="C14" s="2" t="s">
        <v>65</v>
      </c>
      <c r="F14" s="171">
        <v>1741.0948545098001</v>
      </c>
      <c r="G14" s="171">
        <v>0</v>
      </c>
      <c r="H14" s="171">
        <v>0</v>
      </c>
      <c r="I14" s="171">
        <v>0</v>
      </c>
      <c r="J14" s="171">
        <v>0</v>
      </c>
      <c r="K14" s="171">
        <v>0</v>
      </c>
      <c r="L14" s="2">
        <v>0</v>
      </c>
    </row>
    <row r="15" spans="1:14" x14ac:dyDescent="0.35">
      <c r="A15" s="2">
        <v>10</v>
      </c>
      <c r="B15" s="2" t="s">
        <v>145</v>
      </c>
      <c r="C15" s="2" t="s">
        <v>83</v>
      </c>
      <c r="F15" s="171">
        <v>51.750525054810439</v>
      </c>
      <c r="G15" s="171">
        <v>88.957749969930617</v>
      </c>
      <c r="H15" s="171">
        <v>88.101437916225905</v>
      </c>
      <c r="I15" s="171">
        <v>86.242788088726783</v>
      </c>
      <c r="J15" s="171">
        <v>83.010510977160251</v>
      </c>
      <c r="K15" s="171">
        <v>79.8342861609176</v>
      </c>
      <c r="L15" s="171">
        <v>76.984010464446996</v>
      </c>
      <c r="M15" s="171"/>
      <c r="N15" s="171"/>
    </row>
    <row r="16" spans="1:14" x14ac:dyDescent="0.35">
      <c r="A16" s="2">
        <v>11</v>
      </c>
      <c r="B16" s="2" t="s">
        <v>145</v>
      </c>
      <c r="C16" s="2" t="s">
        <v>97</v>
      </c>
      <c r="F16" s="2">
        <v>0</v>
      </c>
      <c r="G16" s="2">
        <v>0</v>
      </c>
      <c r="H16" s="171">
        <v>27.204607101715627</v>
      </c>
      <c r="I16" s="171">
        <v>54.409214203431254</v>
      </c>
      <c r="J16" s="171">
        <v>54.409214203431254</v>
      </c>
      <c r="K16" s="171">
        <v>54.409214203431254</v>
      </c>
      <c r="L16" s="171">
        <v>54.409214203431254</v>
      </c>
      <c r="M16" s="171"/>
      <c r="N16" s="171"/>
    </row>
    <row r="17" spans="1:14" x14ac:dyDescent="0.35">
      <c r="A17" s="2">
        <v>12</v>
      </c>
      <c r="B17" s="2" t="s">
        <v>146</v>
      </c>
      <c r="C17" s="2" t="s">
        <v>81</v>
      </c>
      <c r="F17" s="171">
        <v>1741.0948545098001</v>
      </c>
    </row>
    <row r="18" spans="1:14" x14ac:dyDescent="0.35">
      <c r="A18" s="2">
        <v>13</v>
      </c>
      <c r="B18" s="2" t="s">
        <v>147</v>
      </c>
      <c r="C18" s="2" t="s">
        <v>65</v>
      </c>
      <c r="F18" s="2">
        <v>2422</v>
      </c>
    </row>
    <row r="19" spans="1:14" x14ac:dyDescent="0.35">
      <c r="A19" s="2">
        <v>14</v>
      </c>
      <c r="B19" s="2" t="s">
        <v>147</v>
      </c>
      <c r="C19" s="2" t="s">
        <v>83</v>
      </c>
      <c r="F19" s="171">
        <v>166.62929445605999</v>
      </c>
      <c r="G19" s="171">
        <v>281.09904095589604</v>
      </c>
      <c r="H19" s="171">
        <v>240.18911648307102</v>
      </c>
      <c r="I19" s="171">
        <v>213.23108661559999</v>
      </c>
      <c r="J19" s="171">
        <v>177.46141564254799</v>
      </c>
      <c r="K19" s="171">
        <v>144.81084934563401</v>
      </c>
      <c r="L19" s="171">
        <v>110.568534576774</v>
      </c>
      <c r="M19" s="171"/>
      <c r="N19" s="171"/>
    </row>
    <row r="20" spans="1:14" x14ac:dyDescent="0.35">
      <c r="A20" s="2">
        <v>15</v>
      </c>
      <c r="B20" s="2" t="s">
        <v>147</v>
      </c>
      <c r="C20" s="2" t="s">
        <v>97</v>
      </c>
      <c r="F20" s="171">
        <v>0</v>
      </c>
      <c r="G20" s="171">
        <v>0</v>
      </c>
      <c r="H20" s="171">
        <v>173</v>
      </c>
      <c r="I20" s="171">
        <v>346</v>
      </c>
      <c r="J20" s="171">
        <v>346</v>
      </c>
      <c r="K20" s="171">
        <v>346</v>
      </c>
      <c r="L20" s="171">
        <v>346</v>
      </c>
      <c r="M20" s="171"/>
      <c r="N20" s="171"/>
    </row>
    <row r="21" spans="1:14" x14ac:dyDescent="0.35">
      <c r="A21" s="2">
        <v>16</v>
      </c>
      <c r="B21" s="2" t="s">
        <v>146</v>
      </c>
      <c r="C21" s="2" t="s">
        <v>81</v>
      </c>
      <c r="F21" s="2">
        <v>2422</v>
      </c>
    </row>
    <row r="22" spans="1:14" x14ac:dyDescent="0.35">
      <c r="B22" s="2"/>
      <c r="C22" s="2"/>
    </row>
    <row r="23" spans="1:14" x14ac:dyDescent="0.35">
      <c r="B23" s="2"/>
      <c r="C23" s="2"/>
      <c r="F23" s="171"/>
      <c r="G23" s="171"/>
      <c r="H23" s="171"/>
      <c r="I23" s="171"/>
      <c r="J23" s="171"/>
      <c r="K23" s="171"/>
      <c r="L23" s="171"/>
      <c r="M23" s="171"/>
      <c r="N23" s="171"/>
    </row>
    <row r="24" spans="1:14" x14ac:dyDescent="0.35">
      <c r="B24" s="2"/>
      <c r="C24" s="2"/>
      <c r="F24" s="171"/>
      <c r="G24" s="171"/>
      <c r="H24" s="171"/>
      <c r="I24" s="171"/>
      <c r="J24" s="171"/>
      <c r="K24" s="171"/>
      <c r="L24" s="171"/>
      <c r="M24" s="171"/>
      <c r="N24" s="171"/>
    </row>
    <row r="25" spans="1:14" x14ac:dyDescent="0.35">
      <c r="F25" s="171"/>
      <c r="G25" s="171"/>
      <c r="H25" s="171"/>
      <c r="I25" s="171"/>
      <c r="J25" s="171"/>
      <c r="K25" s="171"/>
      <c r="L25" s="171"/>
    </row>
  </sheetData>
  <sheetProtection insertRows="0"/>
  <mergeCells count="1">
    <mergeCell ref="D4:N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635D0-16BE-43BA-80F6-73AE1D58CBFE}">
  <sheetPr codeName="Planilha4"/>
  <dimension ref="A1:F30"/>
  <sheetViews>
    <sheetView showGridLines="0" workbookViewId="0">
      <selection activeCell="B15" sqref="B15"/>
    </sheetView>
  </sheetViews>
  <sheetFormatPr defaultColWidth="8.81640625" defaultRowHeight="14.5" x14ac:dyDescent="0.35"/>
  <cols>
    <col min="1" max="1" width="11.26953125" customWidth="1"/>
    <col min="2" max="2" width="46.26953125" bestFit="1" customWidth="1"/>
    <col min="3" max="4" width="38.26953125" customWidth="1"/>
    <col min="5" max="5" width="10.26953125" customWidth="1"/>
    <col min="6" max="6" width="26.7265625" customWidth="1"/>
  </cols>
  <sheetData>
    <row r="1" spans="1:6" ht="18.5" x14ac:dyDescent="0.35">
      <c r="A1" s="30" t="s">
        <v>0</v>
      </c>
      <c r="B1" s="55"/>
      <c r="C1" s="54"/>
      <c r="D1" s="55"/>
      <c r="E1" s="56"/>
      <c r="F1" s="56"/>
    </row>
    <row r="2" spans="1:6" x14ac:dyDescent="0.35">
      <c r="A2" s="32" t="s">
        <v>148</v>
      </c>
      <c r="B2" s="57"/>
      <c r="C2" s="57"/>
      <c r="D2" s="57"/>
      <c r="E2" s="57"/>
      <c r="F2" s="57"/>
    </row>
    <row r="3" spans="1:6" x14ac:dyDescent="0.35">
      <c r="A3" t="s">
        <v>149</v>
      </c>
    </row>
    <row r="5" spans="1:6" x14ac:dyDescent="0.35">
      <c r="A5" s="59" t="s">
        <v>150</v>
      </c>
      <c r="B5" s="59" t="s">
        <v>151</v>
      </c>
      <c r="C5" s="59" t="s">
        <v>152</v>
      </c>
      <c r="D5" s="59" t="s">
        <v>153</v>
      </c>
      <c r="E5" s="59" t="s">
        <v>154</v>
      </c>
      <c r="F5" s="59" t="s">
        <v>155</v>
      </c>
    </row>
    <row r="6" spans="1:6" x14ac:dyDescent="0.35">
      <c r="A6" s="2">
        <v>1</v>
      </c>
      <c r="B6" s="100" t="s">
        <v>41</v>
      </c>
      <c r="C6" s="2" t="s">
        <v>156</v>
      </c>
      <c r="D6" s="2" t="s">
        <v>62</v>
      </c>
      <c r="E6" s="88">
        <v>0.15</v>
      </c>
      <c r="F6" s="2" t="s">
        <v>157</v>
      </c>
    </row>
    <row r="7" spans="1:6" x14ac:dyDescent="0.35">
      <c r="A7" s="2">
        <v>2</v>
      </c>
      <c r="B7" s="2" t="s">
        <v>41</v>
      </c>
      <c r="C7" s="2" t="s">
        <v>158</v>
      </c>
      <c r="D7" s="2" t="s">
        <v>85</v>
      </c>
      <c r="E7" s="88">
        <v>0.25</v>
      </c>
      <c r="F7" s="2" t="s">
        <v>159</v>
      </c>
    </row>
    <row r="8" spans="1:6" x14ac:dyDescent="0.35">
      <c r="A8" s="2">
        <v>3</v>
      </c>
      <c r="B8" s="2" t="s">
        <v>42</v>
      </c>
      <c r="C8" s="2" t="s">
        <v>160</v>
      </c>
      <c r="D8" s="2" t="s">
        <v>62</v>
      </c>
      <c r="E8" s="88">
        <v>0.1</v>
      </c>
      <c r="F8" s="2" t="s">
        <v>157</v>
      </c>
    </row>
    <row r="9" spans="1:6" x14ac:dyDescent="0.35">
      <c r="A9" s="2">
        <v>4</v>
      </c>
      <c r="B9" s="2" t="s">
        <v>42</v>
      </c>
      <c r="C9" s="2" t="s">
        <v>161</v>
      </c>
      <c r="D9" s="2" t="s">
        <v>85</v>
      </c>
      <c r="E9" s="88">
        <v>0.5</v>
      </c>
      <c r="F9" s="2" t="s">
        <v>162</v>
      </c>
    </row>
    <row r="10" spans="1:6" x14ac:dyDescent="0.35">
      <c r="A10" s="2"/>
      <c r="B10" s="2"/>
      <c r="C10" s="2"/>
      <c r="D10" s="2"/>
      <c r="E10" s="88"/>
      <c r="F10" s="2"/>
    </row>
    <row r="11" spans="1:6" x14ac:dyDescent="0.35">
      <c r="A11" s="2"/>
      <c r="B11" s="2"/>
      <c r="C11" s="2"/>
      <c r="D11" s="2"/>
      <c r="E11" s="2"/>
      <c r="F11" s="2"/>
    </row>
    <row r="12" spans="1:6" x14ac:dyDescent="0.35">
      <c r="A12" s="2"/>
      <c r="B12" s="2"/>
      <c r="C12" s="2"/>
      <c r="D12" s="2"/>
      <c r="E12" s="2"/>
      <c r="F12" s="2"/>
    </row>
    <row r="13" spans="1:6" x14ac:dyDescent="0.35">
      <c r="A13" s="2"/>
      <c r="B13" s="2"/>
      <c r="C13" s="2"/>
      <c r="D13" s="2"/>
      <c r="E13" s="2"/>
      <c r="F13" s="2"/>
    </row>
    <row r="14" spans="1:6" x14ac:dyDescent="0.35">
      <c r="A14" s="2"/>
      <c r="B14" s="2"/>
      <c r="C14" s="2"/>
      <c r="D14" s="2"/>
      <c r="E14" s="2"/>
      <c r="F14" s="2"/>
    </row>
    <row r="15" spans="1:6" x14ac:dyDescent="0.35">
      <c r="A15" s="2"/>
      <c r="B15" s="2"/>
      <c r="C15" s="2"/>
      <c r="D15" s="2"/>
      <c r="E15" s="2"/>
      <c r="F15" s="2"/>
    </row>
    <row r="16" spans="1:6" x14ac:dyDescent="0.35">
      <c r="A16" s="2"/>
      <c r="B16" s="2"/>
      <c r="C16" s="2"/>
      <c r="D16" s="2"/>
      <c r="E16" s="2"/>
      <c r="F16" s="2"/>
    </row>
    <row r="17" spans="1:6" x14ac:dyDescent="0.35">
      <c r="A17" s="2"/>
      <c r="B17" s="2"/>
      <c r="C17" s="2"/>
      <c r="D17" s="2"/>
      <c r="E17" s="2"/>
      <c r="F17" s="2"/>
    </row>
    <row r="18" spans="1:6" x14ac:dyDescent="0.35">
      <c r="A18" s="2"/>
      <c r="B18" s="2"/>
      <c r="C18" s="2"/>
      <c r="D18" s="2"/>
      <c r="E18" s="2"/>
      <c r="F18" s="2"/>
    </row>
    <row r="19" spans="1:6" x14ac:dyDescent="0.35">
      <c r="A19" s="2"/>
      <c r="B19" s="2"/>
      <c r="C19" s="2"/>
      <c r="D19" s="2"/>
      <c r="E19" s="2"/>
      <c r="F19" s="2"/>
    </row>
    <row r="20" spans="1:6" x14ac:dyDescent="0.35">
      <c r="A20" s="2"/>
      <c r="B20" s="2"/>
      <c r="C20" s="2"/>
      <c r="D20" s="2"/>
      <c r="E20" s="2"/>
      <c r="F20" s="2"/>
    </row>
    <row r="21" spans="1:6" x14ac:dyDescent="0.35">
      <c r="A21" s="2"/>
      <c r="B21" s="2"/>
      <c r="C21" s="2"/>
      <c r="D21" s="2"/>
      <c r="E21" s="2"/>
      <c r="F21" s="2"/>
    </row>
    <row r="22" spans="1:6" x14ac:dyDescent="0.35">
      <c r="A22" s="2"/>
      <c r="B22" s="2"/>
      <c r="C22" s="2"/>
      <c r="D22" s="2"/>
      <c r="E22" s="2"/>
      <c r="F22" s="2"/>
    </row>
    <row r="23" spans="1:6" x14ac:dyDescent="0.35">
      <c r="A23" s="2"/>
      <c r="B23" s="2"/>
      <c r="C23" s="2"/>
      <c r="D23" s="2"/>
      <c r="E23" s="2"/>
      <c r="F23" s="2"/>
    </row>
    <row r="24" spans="1:6" x14ac:dyDescent="0.35">
      <c r="A24" s="2"/>
      <c r="B24" s="2"/>
      <c r="C24" s="2"/>
      <c r="D24" s="2"/>
      <c r="E24" s="2"/>
      <c r="F24" s="2"/>
    </row>
    <row r="25" spans="1:6" x14ac:dyDescent="0.35">
      <c r="A25" s="2"/>
      <c r="B25" s="2"/>
      <c r="C25" s="2"/>
      <c r="D25" s="2"/>
      <c r="E25" s="2"/>
      <c r="F25" s="2"/>
    </row>
    <row r="26" spans="1:6" x14ac:dyDescent="0.35">
      <c r="A26" s="2"/>
      <c r="B26" s="2"/>
      <c r="C26" s="2"/>
      <c r="D26" s="2"/>
      <c r="E26" s="2"/>
      <c r="F26" s="2"/>
    </row>
    <row r="27" spans="1:6" x14ac:dyDescent="0.35">
      <c r="A27" s="2"/>
      <c r="B27" s="2"/>
      <c r="C27" s="2"/>
      <c r="D27" s="2"/>
      <c r="E27" s="2"/>
      <c r="F27" s="2"/>
    </row>
    <row r="28" spans="1:6" x14ac:dyDescent="0.35">
      <c r="A28" s="2"/>
      <c r="B28" s="2"/>
      <c r="C28" s="2"/>
      <c r="D28" s="2"/>
      <c r="E28" s="2"/>
      <c r="F28" s="2"/>
    </row>
    <row r="29" spans="1:6" x14ac:dyDescent="0.35">
      <c r="A29" s="2"/>
      <c r="B29" s="2"/>
      <c r="C29" s="2"/>
      <c r="D29" s="2"/>
      <c r="E29" s="2"/>
      <c r="F29" s="2"/>
    </row>
    <row r="30" spans="1:6" x14ac:dyDescent="0.35">
      <c r="A30" s="2"/>
      <c r="B30" s="2"/>
      <c r="C30" s="2"/>
      <c r="D30" s="2"/>
      <c r="E30" s="2"/>
      <c r="F30" s="2"/>
    </row>
  </sheetData>
  <sheetProtection algorithmName="SHA-512" hashValue="KxFe/2nY5XtGAlfPXJBV7XMc/63mZI7mCcAmKPoB26IFXBP3FsmflBDfl0yHcuzfz2aAveIRv4hkP4v5HGDK3w==" saltValue="Kt7u2xJFWw6IcGcgu2J45g==" spinCount="100000" sheet="1" insertRows="0"/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9937" r:id="rId4" name="Button 1">
              <controlPr defaultSize="0" print="0" autoFill="0" autoPict="0" macro="[0]!Gera_reflexos">
                <anchor moveWithCells="1" sizeWithCells="1">
                  <from>
                    <xdr:col>3</xdr:col>
                    <xdr:colOff>1689100</xdr:colOff>
                    <xdr:row>1</xdr:row>
                    <xdr:rowOff>25400</xdr:rowOff>
                  </from>
                  <to>
                    <xdr:col>5</xdr:col>
                    <xdr:colOff>139700</xdr:colOff>
                    <xdr:row>2</xdr:row>
                    <xdr:rowOff>177800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E1DBC-06D3-4263-A42A-84EE275A7C2E}">
  <sheetPr codeName="Planilha5"/>
  <dimension ref="A1:P755"/>
  <sheetViews>
    <sheetView showGridLines="0" workbookViewId="0">
      <selection activeCell="A11" sqref="A11"/>
    </sheetView>
  </sheetViews>
  <sheetFormatPr defaultColWidth="9.26953125" defaultRowHeight="14.5" x14ac:dyDescent="0.35"/>
  <cols>
    <col min="1" max="1" width="20.7265625" customWidth="1"/>
    <col min="2" max="2" width="34.7265625" customWidth="1"/>
    <col min="3" max="3" width="38.26953125" customWidth="1"/>
    <col min="4" max="4" width="38.26953125" bestFit="1" customWidth="1"/>
    <col min="5" max="5" width="11" customWidth="1"/>
    <col min="6" max="9" width="11.26953125" customWidth="1"/>
    <col min="10" max="14" width="9.453125" customWidth="1"/>
  </cols>
  <sheetData>
    <row r="1" spans="1:16" ht="18.5" x14ac:dyDescent="0.35">
      <c r="A1" s="1" t="s">
        <v>0</v>
      </c>
      <c r="B1" s="1"/>
      <c r="C1" s="1"/>
      <c r="D1" s="30"/>
      <c r="E1" s="55"/>
      <c r="F1" s="56"/>
      <c r="G1" s="56"/>
      <c r="H1" s="56"/>
      <c r="I1" s="56"/>
    </row>
    <row r="2" spans="1:16" x14ac:dyDescent="0.35">
      <c r="A2" s="32" t="s">
        <v>163</v>
      </c>
      <c r="B2" s="32"/>
      <c r="C2" s="32"/>
      <c r="D2" s="32"/>
      <c r="E2" s="57"/>
      <c r="F2" s="57"/>
      <c r="G2" s="57"/>
      <c r="H2" s="57"/>
      <c r="I2" s="57"/>
    </row>
    <row r="3" spans="1:16" ht="15.5" x14ac:dyDescent="0.35">
      <c r="A3" s="32"/>
      <c r="B3" s="32"/>
      <c r="C3" s="32"/>
      <c r="D3" s="58"/>
      <c r="E3" s="58"/>
      <c r="J3" s="43"/>
      <c r="K3" s="43"/>
      <c r="L3" s="43"/>
      <c r="M3" s="43"/>
      <c r="N3" s="43"/>
    </row>
    <row r="4" spans="1:16" x14ac:dyDescent="0.35">
      <c r="D4" s="54"/>
      <c r="E4" s="54"/>
      <c r="F4" s="60" t="s">
        <v>136</v>
      </c>
      <c r="G4" s="60"/>
      <c r="H4" s="60"/>
      <c r="I4" s="60"/>
      <c r="J4" s="60"/>
      <c r="K4" s="60"/>
      <c r="L4" s="60"/>
      <c r="M4" s="60"/>
      <c r="N4" s="60"/>
    </row>
    <row r="5" spans="1:16" x14ac:dyDescent="0.35">
      <c r="A5" s="59" t="s">
        <v>164</v>
      </c>
      <c r="B5" s="59" t="s">
        <v>165</v>
      </c>
      <c r="C5" s="59" t="s">
        <v>152</v>
      </c>
      <c r="D5" s="59" t="s">
        <v>153</v>
      </c>
      <c r="E5" s="59" t="s">
        <v>154</v>
      </c>
      <c r="F5" s="51">
        <v>2023</v>
      </c>
      <c r="G5" s="51">
        <v>2024</v>
      </c>
      <c r="H5" s="51">
        <v>2025</v>
      </c>
      <c r="I5" s="51">
        <v>2026</v>
      </c>
      <c r="J5" s="51">
        <v>2027</v>
      </c>
      <c r="K5" s="51">
        <v>2028</v>
      </c>
      <c r="L5" s="51">
        <v>2029</v>
      </c>
      <c r="M5" s="51">
        <v>2030</v>
      </c>
      <c r="N5" s="51">
        <v>2031</v>
      </c>
      <c r="O5" s="51">
        <v>2032</v>
      </c>
      <c r="P5" s="51">
        <v>2033</v>
      </c>
    </row>
    <row r="6" spans="1:16" x14ac:dyDescent="0.35">
      <c r="A6" s="2">
        <v>1</v>
      </c>
      <c r="B6" s="2"/>
      <c r="C6" s="2" t="s">
        <v>160</v>
      </c>
      <c r="D6" s="2" t="s">
        <v>62</v>
      </c>
      <c r="E6" s="98">
        <v>0.1</v>
      </c>
      <c r="F6" s="29">
        <f>SUMIF('II-a) Medidas a implementar'!$A:$A,$A6,'II-a) Medidas a implementar'!D:D)*$E6</f>
        <v>0</v>
      </c>
      <c r="G6" s="29"/>
      <c r="H6" s="29"/>
      <c r="I6" s="29"/>
      <c r="J6" s="99"/>
      <c r="K6" s="99"/>
      <c r="L6" s="99"/>
      <c r="M6" s="99"/>
      <c r="N6" s="99"/>
      <c r="O6">
        <f>SUMIF('II-a) Medidas a implementar'!$A:$A,$A6,'II-a) Medidas a implementar'!M:M)*$E6</f>
        <v>0</v>
      </c>
      <c r="P6">
        <f>SUMIF('II-a) Medidas a implementar'!$A:$A,$A6,'II-a) Medidas a implementar'!N:N)*$E6</f>
        <v>0</v>
      </c>
    </row>
    <row r="7" spans="1:16" x14ac:dyDescent="0.35">
      <c r="A7" s="2">
        <v>1</v>
      </c>
      <c r="B7" s="2"/>
      <c r="C7" s="2" t="s">
        <v>161</v>
      </c>
      <c r="D7" s="2" t="s">
        <v>85</v>
      </c>
      <c r="E7" s="98">
        <v>0.5</v>
      </c>
      <c r="F7" s="29">
        <f>SUMIF('II-a) Medidas a implementar'!$A:$A,$A7,'II-a) Medidas a implementar'!D:D)*$E7</f>
        <v>0</v>
      </c>
      <c r="G7" s="29"/>
      <c r="H7" s="29"/>
      <c r="I7" s="29"/>
      <c r="J7" s="99"/>
      <c r="K7" s="99"/>
      <c r="L7" s="99"/>
      <c r="M7" s="99"/>
      <c r="N7" s="99"/>
      <c r="O7">
        <f>SUMIF('II-a) Medidas a implementar'!$A:$A,$A7,'II-a) Medidas a implementar'!M:M)*$E7</f>
        <v>0</v>
      </c>
      <c r="P7">
        <f>SUMIF('II-a) Medidas a implementar'!$A:$A,$A7,'II-a) Medidas a implementar'!N:N)*$E7</f>
        <v>0</v>
      </c>
    </row>
    <row r="8" spans="1:16" x14ac:dyDescent="0.35">
      <c r="A8" s="2"/>
      <c r="B8" s="2"/>
      <c r="C8" s="2" t="s">
        <v>156</v>
      </c>
      <c r="D8" s="2" t="s">
        <v>62</v>
      </c>
      <c r="E8" s="98">
        <v>0.15</v>
      </c>
      <c r="F8" s="29">
        <f>SUMIF('II-a) Medidas a implementar'!$A:$A,$A8,'II-a) Medidas a implementar'!D:D)*$E8</f>
        <v>0</v>
      </c>
      <c r="G8" s="29">
        <f>SUMIF('II-a) Medidas a implementar'!$A:$A,$A8,'II-a) Medidas a implementar'!E:E)*$E8</f>
        <v>0</v>
      </c>
      <c r="H8" s="29">
        <f>SUMIF('II-a) Medidas a implementar'!$A:$A,$A8,'II-a) Medidas a implementar'!F:F)*$E8</f>
        <v>0</v>
      </c>
      <c r="I8" s="29"/>
      <c r="J8" s="99">
        <f>SUMIF('II-a) Medidas a implementar'!$A:$A,$A8,'II-a) Medidas a implementar'!H:H)*$E8</f>
        <v>0</v>
      </c>
      <c r="K8" s="99">
        <f>SUMIF('II-a) Medidas a implementar'!$A:$A,$A8,'II-a) Medidas a implementar'!I:I)*$E8</f>
        <v>0</v>
      </c>
      <c r="L8" s="99">
        <f>SUMIF('II-a) Medidas a implementar'!$A:$A,$A8,'II-a) Medidas a implementar'!J:J)*$E8</f>
        <v>0</v>
      </c>
      <c r="M8" s="99">
        <f>SUMIF('II-a) Medidas a implementar'!$A:$A,$A8,'II-a) Medidas a implementar'!K:K)*$E8</f>
        <v>0</v>
      </c>
      <c r="N8" s="99">
        <f>SUMIF('II-a) Medidas a implementar'!$A:$A,$A8,'II-a) Medidas a implementar'!L:L)*$E8</f>
        <v>0</v>
      </c>
      <c r="O8">
        <f>SUMIF('II-a) Medidas a implementar'!$A:$A,$A8,'II-a) Medidas a implementar'!M:M)*$E8</f>
        <v>0</v>
      </c>
      <c r="P8">
        <f>SUMIF('II-a) Medidas a implementar'!$A:$A,$A8,'II-a) Medidas a implementar'!N:N)*$E8</f>
        <v>0</v>
      </c>
    </row>
    <row r="9" spans="1:16" x14ac:dyDescent="0.35">
      <c r="A9" s="2">
        <v>2</v>
      </c>
      <c r="B9" s="2"/>
      <c r="C9" s="2" t="s">
        <v>158</v>
      </c>
      <c r="D9" s="2" t="s">
        <v>85</v>
      </c>
      <c r="E9" s="98">
        <v>0.25</v>
      </c>
      <c r="F9" s="29">
        <f>SUMIF('II-a) Medidas a implementar'!$A:$A,$A9,'II-a) Medidas a implementar'!D:D)*$E9</f>
        <v>0</v>
      </c>
      <c r="G9" s="29">
        <f>SUMIF('II-a) Medidas a implementar'!$A:$A,$A9,'II-a) Medidas a implementar'!E:E)*$E9</f>
        <v>0</v>
      </c>
      <c r="H9" s="29">
        <f>SUMIF('II-a) Medidas a implementar'!$A:$A,$A9,'II-a) Medidas a implementar'!F:F)*$E9</f>
        <v>0</v>
      </c>
      <c r="I9" s="29"/>
      <c r="J9" s="99">
        <f>SUMIF('II-a) Medidas a implementar'!$A:$A,$A9,'II-a) Medidas a implementar'!H:H)*$E9</f>
        <v>0</v>
      </c>
      <c r="K9" s="99">
        <f>SUMIF('II-a) Medidas a implementar'!$A:$A,$A9,'II-a) Medidas a implementar'!I:I)*$E9</f>
        <v>0</v>
      </c>
      <c r="L9" s="99">
        <f>SUMIF('II-a) Medidas a implementar'!$A:$A,$A9,'II-a) Medidas a implementar'!J:J)*$E9</f>
        <v>0</v>
      </c>
      <c r="M9" s="99">
        <f>SUMIF('II-a) Medidas a implementar'!$A:$A,$A9,'II-a) Medidas a implementar'!K:K)*$E9</f>
        <v>0</v>
      </c>
      <c r="N9" s="99">
        <f>SUMIF('II-a) Medidas a implementar'!$A:$A,$A9,'II-a) Medidas a implementar'!L:L)*$E9</f>
        <v>0</v>
      </c>
      <c r="O9">
        <f>SUMIF('II-a) Medidas a implementar'!$A:$A,$A9,'II-a) Medidas a implementar'!M:M)*$E9</f>
        <v>0</v>
      </c>
      <c r="P9">
        <f>SUMIF('II-a) Medidas a implementar'!$A:$A,$A9,'II-a) Medidas a implementar'!N:N)*$E9</f>
        <v>0</v>
      </c>
    </row>
    <row r="10" spans="1:16" x14ac:dyDescent="0.35">
      <c r="A10" s="2">
        <v>4</v>
      </c>
      <c r="B10" s="2"/>
      <c r="C10" s="2" t="s">
        <v>156</v>
      </c>
      <c r="D10" s="2" t="s">
        <v>62</v>
      </c>
      <c r="E10" s="98">
        <v>0.15</v>
      </c>
      <c r="F10" s="29">
        <f>SUMIF('II-a) Medidas a implementar'!$A:$A,$A10,'II-a) Medidas a implementar'!D:D)*$E10</f>
        <v>0</v>
      </c>
      <c r="G10" s="29">
        <f>SUMIF('II-a) Medidas a implementar'!$A:$A,$A10,'II-a) Medidas a implementar'!E:E)*$E10</f>
        <v>0</v>
      </c>
      <c r="H10" s="29">
        <f>SUMIF('II-a) Medidas a implementar'!$A:$A,$A10,'II-a) Medidas a implementar'!F:F)*$E10</f>
        <v>0</v>
      </c>
      <c r="I10" s="29"/>
      <c r="J10" s="99"/>
      <c r="K10" s="99"/>
      <c r="L10" s="99"/>
      <c r="M10" s="99"/>
      <c r="N10" s="99"/>
      <c r="P10">
        <f>SUMIF('II-a) Medidas a implementar'!$A:$A,$A10,'II-a) Medidas a implementar'!N:N)*$E10</f>
        <v>0</v>
      </c>
    </row>
    <row r="11" spans="1:16" x14ac:dyDescent="0.35">
      <c r="A11" s="2"/>
      <c r="B11" s="2"/>
      <c r="C11" s="2" t="s">
        <v>158</v>
      </c>
      <c r="D11" s="2" t="s">
        <v>85</v>
      </c>
      <c r="E11" s="98">
        <v>0.25</v>
      </c>
      <c r="F11" s="29">
        <f>SUMIF('II-a) Medidas a implementar'!$A:$A,$A11,'II-a) Medidas a implementar'!D:D)*$E11</f>
        <v>0</v>
      </c>
      <c r="G11" s="29">
        <f>SUMIF('II-a) Medidas a implementar'!$A:$A,$A11,'II-a) Medidas a implementar'!E:E)*$E11</f>
        <v>0</v>
      </c>
      <c r="H11" s="29">
        <f>SUMIF('II-a) Medidas a implementar'!$A:$A,$A11,'II-a) Medidas a implementar'!F:F)*$E11</f>
        <v>0</v>
      </c>
      <c r="I11" s="29"/>
      <c r="J11" s="99"/>
      <c r="K11" s="99"/>
      <c r="L11" s="99"/>
      <c r="M11" s="99"/>
      <c r="N11" s="99"/>
      <c r="O11">
        <f>SUMIF('II-a) Medidas a implementar'!$A:$A,$A11,'II-a) Medidas a implementar'!M:M)*$E11</f>
        <v>0</v>
      </c>
      <c r="P11">
        <f>SUMIF('II-a) Medidas a implementar'!$A:$A,$A11,'II-a) Medidas a implementar'!N:N)*$E11</f>
        <v>0</v>
      </c>
    </row>
    <row r="12" spans="1:16" x14ac:dyDescent="0.35">
      <c r="A12" s="2"/>
      <c r="B12" s="2"/>
      <c r="C12" s="2"/>
      <c r="D12" s="2"/>
      <c r="E12" s="98"/>
      <c r="F12" s="29"/>
      <c r="G12" s="29"/>
      <c r="H12" s="29"/>
      <c r="I12" s="29"/>
      <c r="J12" s="99"/>
      <c r="K12" s="99"/>
      <c r="L12" s="99"/>
      <c r="M12" s="99"/>
      <c r="N12" s="99"/>
    </row>
    <row r="13" spans="1:16" x14ac:dyDescent="0.35">
      <c r="A13" s="2"/>
      <c r="B13" s="2"/>
      <c r="C13" s="2"/>
      <c r="D13" s="2"/>
      <c r="E13" s="98"/>
      <c r="F13" s="29"/>
      <c r="G13" s="29"/>
      <c r="H13" s="29"/>
      <c r="I13" s="29"/>
      <c r="J13" s="99"/>
      <c r="K13" s="99"/>
      <c r="L13" s="99"/>
      <c r="M13" s="99"/>
      <c r="N13" s="99"/>
    </row>
    <row r="14" spans="1:16" x14ac:dyDescent="0.35">
      <c r="A14" s="2"/>
      <c r="B14" s="2"/>
      <c r="C14" s="2"/>
      <c r="D14" s="2"/>
      <c r="E14" s="98"/>
      <c r="F14" s="29"/>
      <c r="G14" s="29"/>
      <c r="H14" s="29"/>
      <c r="I14" s="29"/>
      <c r="J14" s="99"/>
      <c r="K14" s="99"/>
      <c r="L14" s="99"/>
      <c r="M14" s="99"/>
      <c r="N14" s="99"/>
    </row>
    <row r="15" spans="1:16" x14ac:dyDescent="0.35">
      <c r="A15" s="2"/>
      <c r="B15" s="2"/>
      <c r="C15" s="2"/>
      <c r="D15" s="2"/>
      <c r="E15" s="98"/>
      <c r="F15" s="2"/>
      <c r="G15" s="2"/>
      <c r="H15" s="2"/>
      <c r="I15" s="2"/>
      <c r="J15" s="2"/>
      <c r="K15" s="2"/>
      <c r="L15" s="2"/>
      <c r="M15" s="2"/>
      <c r="N15" s="2"/>
    </row>
    <row r="16" spans="1:16" x14ac:dyDescent="0.35">
      <c r="A16" s="2"/>
      <c r="B16" s="2"/>
      <c r="C16" s="2"/>
      <c r="D16" s="2"/>
      <c r="E16" s="98"/>
      <c r="F16" s="2"/>
      <c r="G16" s="2"/>
      <c r="H16" s="2"/>
      <c r="I16" s="2"/>
      <c r="J16" s="2"/>
      <c r="K16" s="2"/>
      <c r="L16" s="2"/>
      <c r="M16" s="2"/>
      <c r="N16" s="2"/>
    </row>
    <row r="17" spans="1:14" x14ac:dyDescent="0.35">
      <c r="A17" s="2"/>
      <c r="B17" s="2"/>
      <c r="C17" s="2"/>
      <c r="D17" s="2"/>
      <c r="E17" s="98"/>
      <c r="F17" s="2"/>
      <c r="G17" s="2"/>
      <c r="H17" s="2"/>
      <c r="I17" s="2"/>
      <c r="J17" s="2"/>
      <c r="K17" s="2"/>
      <c r="L17" s="2"/>
      <c r="M17" s="2"/>
      <c r="N17" s="2"/>
    </row>
    <row r="18" spans="1:14" x14ac:dyDescent="0.35">
      <c r="A18" s="2"/>
      <c r="B18" s="2"/>
      <c r="C18" s="2"/>
      <c r="D18" s="2"/>
      <c r="E18" s="98"/>
      <c r="F18" s="2"/>
      <c r="G18" s="2"/>
      <c r="H18" s="2"/>
      <c r="I18" s="2"/>
      <c r="J18" s="2"/>
      <c r="K18" s="2"/>
      <c r="L18" s="2"/>
      <c r="M18" s="2"/>
      <c r="N18" s="2"/>
    </row>
    <row r="19" spans="1:14" x14ac:dyDescent="0.35">
      <c r="A19" s="2"/>
      <c r="B19" s="2"/>
      <c r="C19" s="2"/>
      <c r="D19" s="2"/>
      <c r="E19" s="98"/>
      <c r="F19" s="2"/>
      <c r="G19" s="2"/>
      <c r="H19" s="2"/>
      <c r="I19" s="2"/>
      <c r="J19" s="2"/>
      <c r="K19" s="2"/>
      <c r="L19" s="2"/>
      <c r="M19" s="2"/>
      <c r="N19" s="2"/>
    </row>
    <row r="20" spans="1:14" x14ac:dyDescent="0.35">
      <c r="A20" s="2"/>
      <c r="B20" s="2"/>
      <c r="C20" s="2"/>
      <c r="D20" s="2"/>
      <c r="E20" s="98"/>
      <c r="F20" s="2"/>
      <c r="G20" s="2"/>
      <c r="H20" s="2"/>
      <c r="I20" s="2"/>
      <c r="J20" s="2"/>
      <c r="K20" s="2"/>
      <c r="L20" s="2"/>
      <c r="M20" s="2"/>
      <c r="N20" s="2"/>
    </row>
    <row r="21" spans="1:14" x14ac:dyDescent="0.35">
      <c r="A21" s="2"/>
      <c r="B21" s="2"/>
      <c r="C21" s="2"/>
      <c r="D21" s="2"/>
      <c r="E21" s="98"/>
      <c r="F21" s="2"/>
      <c r="G21" s="2"/>
      <c r="H21" s="2"/>
      <c r="I21" s="2"/>
      <c r="J21" s="2"/>
      <c r="K21" s="2"/>
      <c r="L21" s="2"/>
      <c r="M21" s="2"/>
      <c r="N21" s="2"/>
    </row>
    <row r="22" spans="1:14" x14ac:dyDescent="0.35">
      <c r="A22" s="2"/>
      <c r="B22" s="2"/>
      <c r="C22" s="2"/>
      <c r="D22" s="2"/>
      <c r="E22" s="98"/>
      <c r="F22" s="2"/>
      <c r="G22" s="2"/>
      <c r="H22" s="2"/>
      <c r="I22" s="2"/>
      <c r="J22" s="2"/>
      <c r="K22" s="2"/>
      <c r="L22" s="2"/>
      <c r="M22" s="2"/>
      <c r="N22" s="2"/>
    </row>
    <row r="23" spans="1:14" x14ac:dyDescent="0.35">
      <c r="A23" s="2"/>
      <c r="B23" s="2"/>
      <c r="C23" s="2"/>
      <c r="D23" s="2"/>
      <c r="E23" s="98"/>
      <c r="F23" s="2"/>
      <c r="G23" s="2"/>
      <c r="H23" s="2"/>
      <c r="I23" s="2"/>
      <c r="J23" s="2"/>
      <c r="K23" s="2"/>
      <c r="L23" s="2"/>
      <c r="M23" s="2"/>
      <c r="N23" s="2"/>
    </row>
    <row r="24" spans="1:14" x14ac:dyDescent="0.35">
      <c r="A24" s="2"/>
      <c r="B24" s="2"/>
      <c r="C24" s="2"/>
      <c r="D24" s="2"/>
      <c r="E24" s="98"/>
      <c r="F24" s="2"/>
      <c r="G24" s="2"/>
      <c r="H24" s="2"/>
      <c r="I24" s="2"/>
      <c r="J24" s="2"/>
      <c r="K24" s="2"/>
      <c r="L24" s="2"/>
      <c r="M24" s="2"/>
      <c r="N24" s="2"/>
    </row>
    <row r="25" spans="1:14" x14ac:dyDescent="0.35">
      <c r="A25" s="2"/>
      <c r="B25" s="2"/>
      <c r="C25" s="2"/>
      <c r="D25" s="2"/>
      <c r="E25" s="98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35">
      <c r="A26" s="2"/>
      <c r="B26" s="2"/>
      <c r="C26" s="2"/>
      <c r="D26" s="2"/>
      <c r="E26" s="98"/>
      <c r="F26" s="2"/>
      <c r="G26" s="2"/>
      <c r="H26" s="2"/>
      <c r="I26" s="2"/>
      <c r="J26" s="2"/>
      <c r="K26" s="2"/>
      <c r="L26" s="2"/>
      <c r="M26" s="2"/>
      <c r="N26" s="2"/>
    </row>
    <row r="27" spans="1:14" x14ac:dyDescent="0.35">
      <c r="A27" s="2"/>
      <c r="B27" s="2"/>
      <c r="C27" s="2"/>
      <c r="D27" s="2"/>
      <c r="E27" s="98"/>
      <c r="F27" s="2"/>
      <c r="G27" s="2"/>
      <c r="H27" s="2"/>
      <c r="I27" s="2"/>
      <c r="J27" s="2"/>
      <c r="K27" s="2"/>
      <c r="L27" s="2"/>
      <c r="M27" s="2"/>
      <c r="N27" s="2"/>
    </row>
    <row r="28" spans="1:14" x14ac:dyDescent="0.35">
      <c r="A28" s="2"/>
      <c r="B28" s="2"/>
      <c r="C28" s="2"/>
      <c r="D28" s="2"/>
      <c r="E28" s="98"/>
      <c r="F28" s="2"/>
      <c r="G28" s="2"/>
      <c r="H28" s="2"/>
      <c r="I28" s="2"/>
      <c r="J28" s="2"/>
      <c r="K28" s="2"/>
      <c r="L28" s="2"/>
      <c r="M28" s="2"/>
      <c r="N28" s="2"/>
    </row>
    <row r="29" spans="1:14" x14ac:dyDescent="0.35">
      <c r="A29" s="2"/>
      <c r="B29" s="2"/>
      <c r="C29" s="2"/>
      <c r="D29" s="2"/>
      <c r="E29" s="98"/>
      <c r="F29" s="2"/>
      <c r="G29" s="2"/>
      <c r="H29" s="2"/>
      <c r="I29" s="2"/>
      <c r="J29" s="2"/>
      <c r="K29" s="2"/>
      <c r="L29" s="2"/>
      <c r="M29" s="2"/>
      <c r="N29" s="2"/>
    </row>
    <row r="30" spans="1:14" x14ac:dyDescent="0.35">
      <c r="A30" s="2"/>
      <c r="B30" s="2"/>
      <c r="C30" s="2"/>
      <c r="D30" s="2"/>
      <c r="E30" s="98"/>
      <c r="F30" s="2"/>
      <c r="G30" s="2"/>
      <c r="H30" s="2"/>
      <c r="I30" s="2"/>
      <c r="J30" s="2"/>
      <c r="K30" s="2"/>
      <c r="L30" s="2"/>
      <c r="M30" s="2"/>
      <c r="N30" s="2"/>
    </row>
    <row r="31" spans="1:14" x14ac:dyDescent="0.35">
      <c r="A31" s="2"/>
      <c r="B31" s="2"/>
      <c r="C31" s="2"/>
      <c r="D31" s="2"/>
      <c r="E31" s="98"/>
      <c r="F31" s="2"/>
      <c r="G31" s="2"/>
      <c r="H31" s="2"/>
      <c r="I31" s="2"/>
      <c r="J31" s="2"/>
      <c r="K31" s="2"/>
      <c r="L31" s="2"/>
      <c r="M31" s="2"/>
      <c r="N31" s="2"/>
    </row>
    <row r="32" spans="1:14" x14ac:dyDescent="0.35">
      <c r="A32" s="2"/>
      <c r="B32" s="2"/>
      <c r="C32" s="2"/>
      <c r="D32" s="2"/>
      <c r="E32" s="98"/>
      <c r="F32" s="2"/>
      <c r="G32" s="2"/>
      <c r="H32" s="2"/>
      <c r="I32" s="2"/>
      <c r="J32" s="2"/>
      <c r="K32" s="2"/>
      <c r="L32" s="2"/>
      <c r="M32" s="2"/>
      <c r="N32" s="2"/>
    </row>
    <row r="33" spans="1:14" x14ac:dyDescent="0.35">
      <c r="A33" s="2"/>
      <c r="B33" s="2"/>
      <c r="C33" s="2"/>
      <c r="D33" s="2"/>
      <c r="E33" s="98"/>
      <c r="F33" s="2"/>
      <c r="G33" s="2"/>
      <c r="H33" s="2"/>
      <c r="I33" s="2"/>
      <c r="J33" s="2"/>
      <c r="K33" s="2"/>
      <c r="L33" s="2"/>
      <c r="M33" s="2"/>
      <c r="N33" s="2"/>
    </row>
    <row r="34" spans="1:14" x14ac:dyDescent="0.35">
      <c r="A34" s="2"/>
      <c r="B34" s="2"/>
      <c r="C34" s="2"/>
      <c r="D34" s="2"/>
      <c r="E34" s="98"/>
      <c r="F34" s="2"/>
      <c r="G34" s="2"/>
      <c r="H34" s="2"/>
      <c r="I34" s="2"/>
      <c r="J34" s="2"/>
      <c r="K34" s="2"/>
      <c r="L34" s="2"/>
      <c r="M34" s="2"/>
      <c r="N34" s="2"/>
    </row>
    <row r="35" spans="1:14" x14ac:dyDescent="0.35">
      <c r="A35" s="2"/>
      <c r="B35" s="2"/>
      <c r="C35" s="2"/>
      <c r="D35" s="2"/>
      <c r="E35" s="98"/>
      <c r="F35" s="2"/>
      <c r="G35" s="2"/>
      <c r="H35" s="2"/>
      <c r="I35" s="2"/>
      <c r="J35" s="2"/>
      <c r="K35" s="2"/>
      <c r="L35" s="2"/>
      <c r="M35" s="2"/>
      <c r="N35" s="2"/>
    </row>
    <row r="36" spans="1:14" x14ac:dyDescent="0.35">
      <c r="A36" s="2"/>
      <c r="B36" s="2"/>
      <c r="C36" s="2"/>
      <c r="D36" s="2"/>
      <c r="E36" s="98"/>
      <c r="F36" s="2"/>
      <c r="G36" s="2"/>
      <c r="H36" s="2"/>
      <c r="I36" s="2"/>
      <c r="J36" s="2"/>
      <c r="K36" s="2"/>
      <c r="L36" s="2"/>
      <c r="M36" s="2"/>
      <c r="N36" s="2"/>
    </row>
    <row r="37" spans="1:14" x14ac:dyDescent="0.35">
      <c r="A37" s="2"/>
      <c r="B37" s="2"/>
      <c r="C37" s="2"/>
      <c r="D37" s="2"/>
      <c r="E37" s="98"/>
      <c r="F37" s="2"/>
      <c r="G37" s="2"/>
      <c r="H37" s="2"/>
      <c r="I37" s="2"/>
      <c r="J37" s="2"/>
      <c r="K37" s="2"/>
      <c r="L37" s="2"/>
      <c r="M37" s="2"/>
      <c r="N37" s="2"/>
    </row>
    <row r="38" spans="1:14" x14ac:dyDescent="0.35">
      <c r="A38" s="2"/>
      <c r="B38" s="2"/>
      <c r="C38" s="2"/>
      <c r="D38" s="2"/>
      <c r="E38" s="98"/>
      <c r="F38" s="2"/>
      <c r="G38" s="2"/>
      <c r="H38" s="2"/>
      <c r="I38" s="2"/>
      <c r="J38" s="2"/>
      <c r="K38" s="2"/>
      <c r="L38" s="2"/>
      <c r="M38" s="2"/>
      <c r="N38" s="2"/>
    </row>
    <row r="39" spans="1:14" x14ac:dyDescent="0.35">
      <c r="A39" s="2"/>
      <c r="B39" s="2"/>
      <c r="C39" s="2"/>
      <c r="D39" s="2"/>
      <c r="E39" s="98"/>
      <c r="F39" s="2"/>
      <c r="G39" s="2"/>
      <c r="H39" s="2"/>
      <c r="I39" s="2"/>
      <c r="J39" s="2"/>
      <c r="K39" s="2"/>
      <c r="L39" s="2"/>
      <c r="M39" s="2"/>
      <c r="N39" s="2"/>
    </row>
    <row r="40" spans="1:14" x14ac:dyDescent="0.35">
      <c r="A40" s="2"/>
      <c r="B40" s="2"/>
      <c r="C40" s="2"/>
      <c r="D40" s="2"/>
      <c r="E40" s="98"/>
      <c r="F40" s="2"/>
      <c r="G40" s="2"/>
      <c r="H40" s="2"/>
      <c r="I40" s="2"/>
      <c r="J40" s="2"/>
      <c r="K40" s="2"/>
      <c r="L40" s="2"/>
      <c r="M40" s="2"/>
      <c r="N40" s="2"/>
    </row>
    <row r="41" spans="1:14" x14ac:dyDescent="0.35">
      <c r="A41" s="2"/>
      <c r="B41" s="2"/>
      <c r="C41" s="2"/>
      <c r="D41" s="2"/>
      <c r="E41" s="98"/>
      <c r="F41" s="2"/>
      <c r="G41" s="2"/>
      <c r="H41" s="2"/>
      <c r="I41" s="2"/>
      <c r="J41" s="2"/>
      <c r="K41" s="2"/>
      <c r="L41" s="2"/>
      <c r="M41" s="2"/>
      <c r="N41" s="2"/>
    </row>
    <row r="42" spans="1:14" x14ac:dyDescent="0.35">
      <c r="A42" s="2"/>
      <c r="B42" s="2"/>
      <c r="C42" s="2"/>
      <c r="D42" s="2"/>
      <c r="E42" s="98"/>
      <c r="F42" s="2"/>
      <c r="G42" s="2"/>
      <c r="H42" s="2"/>
      <c r="I42" s="2"/>
      <c r="J42" s="2"/>
      <c r="K42" s="2"/>
      <c r="L42" s="2"/>
      <c r="M42" s="2"/>
      <c r="N42" s="2"/>
    </row>
    <row r="43" spans="1:14" x14ac:dyDescent="0.35">
      <c r="A43" s="2"/>
      <c r="B43" s="2"/>
      <c r="C43" s="2"/>
      <c r="D43" s="2"/>
      <c r="E43" s="98"/>
      <c r="F43" s="2"/>
      <c r="G43" s="2"/>
      <c r="H43" s="2"/>
      <c r="I43" s="2"/>
      <c r="J43" s="2"/>
      <c r="K43" s="2"/>
      <c r="L43" s="2"/>
      <c r="M43" s="2"/>
      <c r="N43" s="2"/>
    </row>
    <row r="44" spans="1:14" x14ac:dyDescent="0.35">
      <c r="A44" s="2"/>
      <c r="B44" s="2"/>
      <c r="C44" s="2"/>
      <c r="D44" s="2"/>
      <c r="E44" s="98"/>
      <c r="F44" s="2"/>
      <c r="G44" s="2"/>
      <c r="H44" s="2"/>
      <c r="I44" s="2"/>
      <c r="J44" s="2"/>
      <c r="K44" s="2"/>
      <c r="L44" s="2"/>
      <c r="M44" s="2"/>
      <c r="N44" s="2"/>
    </row>
    <row r="45" spans="1:14" x14ac:dyDescent="0.35">
      <c r="A45" s="2"/>
      <c r="B45" s="2"/>
      <c r="C45" s="2"/>
      <c r="D45" s="2"/>
      <c r="E45" s="98"/>
      <c r="F45" s="2"/>
      <c r="G45" s="2"/>
      <c r="H45" s="2"/>
      <c r="I45" s="2"/>
      <c r="J45" s="2"/>
      <c r="K45" s="2"/>
      <c r="L45" s="2"/>
      <c r="M45" s="2"/>
      <c r="N45" s="2"/>
    </row>
    <row r="46" spans="1:14" x14ac:dyDescent="0.35">
      <c r="A46" s="2"/>
      <c r="B46" s="2"/>
      <c r="C46" s="2"/>
      <c r="D46" s="2"/>
      <c r="E46" s="98"/>
      <c r="F46" s="2"/>
      <c r="G46" s="2"/>
      <c r="H46" s="2"/>
      <c r="I46" s="2"/>
      <c r="J46" s="2"/>
      <c r="K46" s="2"/>
      <c r="L46" s="2"/>
      <c r="M46" s="2"/>
      <c r="N46" s="2"/>
    </row>
    <row r="47" spans="1:14" x14ac:dyDescent="0.35">
      <c r="A47" s="2"/>
      <c r="B47" s="2"/>
      <c r="C47" s="2"/>
      <c r="D47" s="2"/>
      <c r="E47" s="98"/>
      <c r="F47" s="2"/>
      <c r="G47" s="2"/>
      <c r="H47" s="2"/>
      <c r="I47" s="2"/>
      <c r="J47" s="2"/>
      <c r="K47" s="2"/>
      <c r="L47" s="2"/>
      <c r="M47" s="2"/>
      <c r="N47" s="2"/>
    </row>
    <row r="48" spans="1:14" x14ac:dyDescent="0.35">
      <c r="A48" s="2"/>
      <c r="B48" s="2"/>
      <c r="C48" s="2"/>
      <c r="D48" s="2"/>
      <c r="E48" s="98"/>
      <c r="F48" s="2"/>
      <c r="G48" s="2"/>
      <c r="H48" s="2"/>
      <c r="I48" s="2"/>
      <c r="J48" s="2"/>
      <c r="K48" s="2"/>
      <c r="L48" s="2"/>
      <c r="M48" s="2"/>
      <c r="N48" s="2"/>
    </row>
    <row r="49" spans="1:14" x14ac:dyDescent="0.35">
      <c r="A49" s="2"/>
      <c r="B49" s="2"/>
      <c r="C49" s="2"/>
      <c r="D49" s="2"/>
      <c r="E49" s="98"/>
      <c r="F49" s="2"/>
      <c r="G49" s="2"/>
      <c r="H49" s="2"/>
      <c r="I49" s="2"/>
      <c r="J49" s="2"/>
      <c r="K49" s="2"/>
      <c r="L49" s="2"/>
      <c r="M49" s="2"/>
      <c r="N49" s="2"/>
    </row>
    <row r="50" spans="1:14" x14ac:dyDescent="0.35">
      <c r="A50" s="2"/>
      <c r="B50" s="2"/>
      <c r="C50" s="2"/>
      <c r="D50" s="2"/>
      <c r="E50" s="98"/>
      <c r="F50" s="2"/>
      <c r="G50" s="2"/>
      <c r="H50" s="2"/>
      <c r="I50" s="2"/>
      <c r="J50" s="2"/>
      <c r="K50" s="2"/>
      <c r="L50" s="2"/>
      <c r="M50" s="2"/>
      <c r="N50" s="2"/>
    </row>
    <row r="51" spans="1:14" x14ac:dyDescent="0.35">
      <c r="A51" s="2"/>
      <c r="B51" s="2"/>
      <c r="C51" s="2"/>
      <c r="D51" s="2"/>
      <c r="E51" s="98"/>
      <c r="F51" s="2"/>
      <c r="G51" s="2"/>
      <c r="H51" s="2"/>
      <c r="I51" s="2"/>
      <c r="J51" s="2"/>
      <c r="K51" s="2"/>
      <c r="L51" s="2"/>
      <c r="M51" s="2"/>
      <c r="N51" s="2"/>
    </row>
    <row r="52" spans="1:14" x14ac:dyDescent="0.35">
      <c r="A52" s="2"/>
      <c r="B52" s="2"/>
      <c r="C52" s="2"/>
      <c r="D52" s="2"/>
      <c r="E52" s="98"/>
      <c r="F52" s="2"/>
      <c r="G52" s="2"/>
      <c r="H52" s="2"/>
      <c r="I52" s="2"/>
      <c r="J52" s="2"/>
      <c r="K52" s="2"/>
      <c r="L52" s="2"/>
      <c r="M52" s="2"/>
      <c r="N52" s="2"/>
    </row>
    <row r="53" spans="1:14" x14ac:dyDescent="0.35">
      <c r="A53" s="2"/>
      <c r="B53" s="2"/>
      <c r="C53" s="2"/>
      <c r="D53" s="2"/>
      <c r="E53" s="98"/>
      <c r="F53" s="2"/>
      <c r="G53" s="2"/>
      <c r="H53" s="2"/>
      <c r="I53" s="2"/>
      <c r="J53" s="2"/>
      <c r="K53" s="2"/>
      <c r="L53" s="2"/>
      <c r="M53" s="2"/>
      <c r="N53" s="2"/>
    </row>
    <row r="54" spans="1:14" x14ac:dyDescent="0.35">
      <c r="A54" s="2"/>
      <c r="B54" s="2"/>
      <c r="C54" s="2"/>
      <c r="D54" s="2"/>
      <c r="E54" s="98"/>
      <c r="F54" s="2"/>
      <c r="G54" s="2"/>
      <c r="H54" s="2"/>
      <c r="I54" s="2"/>
      <c r="J54" s="2"/>
      <c r="K54" s="2"/>
      <c r="L54" s="2"/>
      <c r="M54" s="2"/>
      <c r="N54" s="2"/>
    </row>
    <row r="55" spans="1:14" x14ac:dyDescent="0.35">
      <c r="A55" s="2"/>
      <c r="B55" s="2"/>
      <c r="C55" s="2"/>
      <c r="D55" s="2"/>
      <c r="E55" s="98"/>
      <c r="F55" s="2"/>
      <c r="G55" s="2"/>
      <c r="H55" s="2"/>
      <c r="I55" s="2"/>
      <c r="J55" s="2"/>
      <c r="K55" s="2"/>
      <c r="L55" s="2"/>
      <c r="M55" s="2"/>
      <c r="N55" s="2"/>
    </row>
    <row r="56" spans="1:14" x14ac:dyDescent="0.35">
      <c r="A56" s="2"/>
      <c r="B56" s="2"/>
      <c r="C56" s="2"/>
      <c r="D56" s="2"/>
      <c r="E56" s="98"/>
      <c r="F56" s="2"/>
      <c r="G56" s="2"/>
      <c r="H56" s="2"/>
      <c r="I56" s="2"/>
      <c r="J56" s="2"/>
      <c r="K56" s="2"/>
      <c r="L56" s="2"/>
      <c r="M56" s="2"/>
      <c r="N56" s="2"/>
    </row>
    <row r="57" spans="1:14" x14ac:dyDescent="0.35">
      <c r="A57" s="2"/>
      <c r="B57" s="2"/>
      <c r="C57" s="2"/>
      <c r="D57" s="2"/>
      <c r="E57" s="98"/>
      <c r="F57" s="2"/>
      <c r="G57" s="2"/>
      <c r="H57" s="2"/>
      <c r="I57" s="2"/>
      <c r="J57" s="2"/>
      <c r="K57" s="2"/>
      <c r="L57" s="2"/>
      <c r="M57" s="2"/>
      <c r="N57" s="2"/>
    </row>
    <row r="58" spans="1:14" x14ac:dyDescent="0.35">
      <c r="A58" s="2"/>
      <c r="B58" s="2"/>
      <c r="C58" s="2"/>
      <c r="D58" s="2"/>
      <c r="E58" s="98"/>
      <c r="F58" s="2"/>
      <c r="G58" s="2"/>
      <c r="H58" s="2"/>
      <c r="I58" s="2"/>
      <c r="J58" s="2"/>
      <c r="K58" s="2"/>
      <c r="L58" s="2"/>
      <c r="M58" s="2"/>
      <c r="N58" s="2"/>
    </row>
    <row r="59" spans="1:14" x14ac:dyDescent="0.35">
      <c r="A59" s="2"/>
      <c r="B59" s="2"/>
      <c r="C59" s="2"/>
      <c r="D59" s="2"/>
      <c r="E59" s="98"/>
      <c r="F59" s="2"/>
      <c r="G59" s="2"/>
      <c r="H59" s="2"/>
      <c r="I59" s="2"/>
      <c r="J59" s="2"/>
      <c r="K59" s="2"/>
      <c r="L59" s="2"/>
      <c r="M59" s="2"/>
      <c r="N59" s="2"/>
    </row>
    <row r="60" spans="1:14" x14ac:dyDescent="0.35">
      <c r="A60" s="2"/>
      <c r="B60" s="2"/>
      <c r="C60" s="2"/>
      <c r="D60" s="2"/>
      <c r="E60" s="98"/>
      <c r="F60" s="2"/>
      <c r="G60" s="2"/>
      <c r="H60" s="2"/>
      <c r="I60" s="2"/>
      <c r="J60" s="2"/>
      <c r="K60" s="2"/>
      <c r="L60" s="2"/>
      <c r="M60" s="2"/>
      <c r="N60" s="2"/>
    </row>
    <row r="61" spans="1:14" x14ac:dyDescent="0.35">
      <c r="A61" s="2"/>
      <c r="B61" s="2"/>
      <c r="C61" s="2"/>
      <c r="D61" s="2"/>
      <c r="E61" s="98"/>
      <c r="F61" s="2"/>
      <c r="G61" s="2"/>
      <c r="H61" s="2"/>
      <c r="I61" s="2"/>
      <c r="J61" s="2"/>
      <c r="K61" s="2"/>
      <c r="L61" s="2"/>
      <c r="M61" s="2"/>
      <c r="N61" s="2"/>
    </row>
    <row r="62" spans="1:14" x14ac:dyDescent="0.35">
      <c r="A62" s="2"/>
      <c r="B62" s="2"/>
      <c r="C62" s="2"/>
      <c r="D62" s="2"/>
      <c r="E62" s="98"/>
      <c r="F62" s="2"/>
      <c r="G62" s="2"/>
      <c r="H62" s="2"/>
      <c r="I62" s="2"/>
      <c r="J62" s="2"/>
      <c r="K62" s="2"/>
      <c r="L62" s="2"/>
      <c r="M62" s="2"/>
      <c r="N62" s="2"/>
    </row>
    <row r="63" spans="1:14" x14ac:dyDescent="0.35">
      <c r="A63" s="2"/>
      <c r="B63" s="2"/>
      <c r="C63" s="2"/>
      <c r="D63" s="2"/>
      <c r="E63" s="98"/>
      <c r="F63" s="2"/>
      <c r="G63" s="2"/>
      <c r="H63" s="2"/>
      <c r="I63" s="2"/>
      <c r="J63" s="2"/>
      <c r="K63" s="2"/>
      <c r="L63" s="2"/>
      <c r="M63" s="2"/>
      <c r="N63" s="2"/>
    </row>
    <row r="64" spans="1:14" x14ac:dyDescent="0.35">
      <c r="A64" s="2"/>
      <c r="B64" s="2"/>
      <c r="C64" s="2"/>
      <c r="D64" s="2"/>
      <c r="E64" s="98"/>
      <c r="F64" s="2"/>
      <c r="G64" s="2"/>
      <c r="H64" s="2"/>
      <c r="I64" s="2"/>
      <c r="J64" s="2"/>
      <c r="K64" s="2"/>
      <c r="L64" s="2"/>
      <c r="M64" s="2"/>
      <c r="N64" s="2"/>
    </row>
    <row r="65" spans="1:14" x14ac:dyDescent="0.35">
      <c r="A65" s="2"/>
      <c r="B65" s="2"/>
      <c r="C65" s="2"/>
      <c r="D65" s="2"/>
      <c r="E65" s="98"/>
      <c r="F65" s="2"/>
      <c r="G65" s="2"/>
      <c r="H65" s="2"/>
      <c r="I65" s="2"/>
      <c r="J65" s="2"/>
      <c r="K65" s="2"/>
      <c r="L65" s="2"/>
      <c r="M65" s="2"/>
      <c r="N65" s="2"/>
    </row>
    <row r="66" spans="1:14" x14ac:dyDescent="0.35">
      <c r="A66" s="2"/>
      <c r="B66" s="2"/>
      <c r="C66" s="2"/>
      <c r="D66" s="2"/>
      <c r="E66" s="98"/>
      <c r="F66" s="2"/>
      <c r="G66" s="2"/>
      <c r="H66" s="2"/>
      <c r="I66" s="2"/>
      <c r="J66" s="2"/>
      <c r="K66" s="2"/>
      <c r="L66" s="2"/>
      <c r="M66" s="2"/>
      <c r="N66" s="2"/>
    </row>
    <row r="67" spans="1:14" x14ac:dyDescent="0.35">
      <c r="A67" s="2"/>
      <c r="B67" s="2"/>
      <c r="C67" s="2"/>
      <c r="D67" s="2"/>
      <c r="E67" s="98"/>
      <c r="F67" s="2"/>
      <c r="G67" s="2"/>
      <c r="H67" s="2"/>
      <c r="I67" s="2"/>
      <c r="J67" s="2"/>
      <c r="K67" s="2"/>
      <c r="L67" s="2"/>
      <c r="M67" s="2"/>
      <c r="N67" s="2"/>
    </row>
    <row r="68" spans="1:14" x14ac:dyDescent="0.35">
      <c r="A68" s="2"/>
      <c r="B68" s="2"/>
      <c r="C68" s="2"/>
      <c r="D68" s="2"/>
      <c r="E68" s="98"/>
      <c r="F68" s="2"/>
      <c r="G68" s="2"/>
      <c r="H68" s="2"/>
      <c r="I68" s="2"/>
      <c r="J68" s="2"/>
      <c r="K68" s="2"/>
      <c r="L68" s="2"/>
      <c r="M68" s="2"/>
      <c r="N68" s="2"/>
    </row>
    <row r="69" spans="1:14" x14ac:dyDescent="0.35">
      <c r="A69" s="2"/>
      <c r="B69" s="2"/>
      <c r="C69" s="2"/>
      <c r="D69" s="2"/>
      <c r="E69" s="98"/>
      <c r="F69" s="2"/>
      <c r="G69" s="2"/>
      <c r="H69" s="2"/>
      <c r="I69" s="2"/>
      <c r="J69" s="2"/>
      <c r="K69" s="2"/>
      <c r="L69" s="2"/>
      <c r="M69" s="2"/>
      <c r="N69" s="2"/>
    </row>
    <row r="70" spans="1:14" x14ac:dyDescent="0.35">
      <c r="A70" s="2"/>
      <c r="B70" s="2"/>
      <c r="C70" s="2"/>
      <c r="D70" s="2"/>
      <c r="E70" s="98"/>
      <c r="F70" s="2"/>
      <c r="G70" s="2"/>
      <c r="H70" s="2"/>
      <c r="I70" s="2"/>
      <c r="J70" s="2"/>
      <c r="K70" s="2"/>
      <c r="L70" s="2"/>
      <c r="M70" s="2"/>
      <c r="N70" s="2"/>
    </row>
    <row r="71" spans="1:14" x14ac:dyDescent="0.35">
      <c r="A71" s="2"/>
      <c r="B71" s="2"/>
      <c r="C71" s="2"/>
      <c r="D71" s="2"/>
      <c r="E71" s="98"/>
      <c r="F71" s="2"/>
      <c r="G71" s="2"/>
      <c r="H71" s="2"/>
      <c r="I71" s="2"/>
      <c r="J71" s="2"/>
      <c r="K71" s="2"/>
      <c r="L71" s="2"/>
      <c r="M71" s="2"/>
      <c r="N71" s="2"/>
    </row>
    <row r="72" spans="1:14" x14ac:dyDescent="0.35">
      <c r="A72" s="2"/>
      <c r="B72" s="2"/>
      <c r="C72" s="2"/>
      <c r="D72" s="2"/>
      <c r="E72" s="98"/>
      <c r="F72" s="2"/>
      <c r="G72" s="2"/>
      <c r="H72" s="2"/>
      <c r="I72" s="2"/>
      <c r="J72" s="2"/>
      <c r="K72" s="2"/>
      <c r="L72" s="2"/>
      <c r="M72" s="2"/>
      <c r="N72" s="2"/>
    </row>
    <row r="73" spans="1:14" x14ac:dyDescent="0.35">
      <c r="A73" s="2"/>
      <c r="B73" s="2"/>
      <c r="C73" s="2"/>
      <c r="D73" s="2"/>
      <c r="E73" s="98"/>
      <c r="F73" s="2"/>
      <c r="G73" s="2"/>
      <c r="H73" s="2"/>
      <c r="I73" s="2"/>
      <c r="J73" s="2"/>
      <c r="K73" s="2"/>
      <c r="L73" s="2"/>
      <c r="M73" s="2"/>
      <c r="N73" s="2"/>
    </row>
    <row r="74" spans="1:14" x14ac:dyDescent="0.35">
      <c r="A74" s="2"/>
      <c r="B74" s="2"/>
      <c r="C74" s="2"/>
      <c r="D74" s="2"/>
      <c r="E74" s="98"/>
      <c r="F74" s="2"/>
      <c r="G74" s="2"/>
      <c r="H74" s="2"/>
      <c r="I74" s="2"/>
      <c r="J74" s="2"/>
      <c r="K74" s="2"/>
      <c r="L74" s="2"/>
      <c r="M74" s="2"/>
      <c r="N74" s="2"/>
    </row>
    <row r="75" spans="1:14" x14ac:dyDescent="0.35">
      <c r="A75" s="2"/>
      <c r="B75" s="2"/>
      <c r="C75" s="2"/>
      <c r="D75" s="2"/>
      <c r="E75" s="98"/>
      <c r="F75" s="2"/>
      <c r="G75" s="2"/>
      <c r="H75" s="2"/>
      <c r="I75" s="2"/>
      <c r="J75" s="2"/>
      <c r="K75" s="2"/>
      <c r="L75" s="2"/>
      <c r="M75" s="2"/>
      <c r="N75" s="2"/>
    </row>
    <row r="76" spans="1:14" x14ac:dyDescent="0.35">
      <c r="A76" s="2"/>
      <c r="B76" s="2"/>
      <c r="C76" s="2"/>
      <c r="D76" s="2"/>
      <c r="E76" s="98"/>
      <c r="F76" s="2"/>
      <c r="G76" s="2"/>
      <c r="H76" s="2"/>
      <c r="I76" s="2"/>
      <c r="J76" s="2"/>
      <c r="K76" s="2"/>
      <c r="L76" s="2"/>
      <c r="M76" s="2"/>
      <c r="N76" s="2"/>
    </row>
    <row r="77" spans="1:14" x14ac:dyDescent="0.35">
      <c r="A77" s="2"/>
      <c r="B77" s="2"/>
      <c r="C77" s="2"/>
      <c r="D77" s="2"/>
      <c r="E77" s="98"/>
      <c r="F77" s="2"/>
      <c r="G77" s="2"/>
      <c r="H77" s="2"/>
      <c r="I77" s="2"/>
      <c r="J77" s="2"/>
      <c r="K77" s="2"/>
      <c r="L77" s="2"/>
      <c r="M77" s="2"/>
      <c r="N77" s="2"/>
    </row>
    <row r="78" spans="1:14" x14ac:dyDescent="0.35">
      <c r="A78" s="2"/>
      <c r="B78" s="2"/>
      <c r="C78" s="2"/>
      <c r="D78" s="2"/>
      <c r="E78" s="98"/>
      <c r="F78" s="2"/>
      <c r="G78" s="2"/>
      <c r="H78" s="2"/>
      <c r="I78" s="2"/>
      <c r="J78" s="2"/>
      <c r="K78" s="2"/>
      <c r="L78" s="2"/>
      <c r="M78" s="2"/>
      <c r="N78" s="2"/>
    </row>
    <row r="79" spans="1:14" x14ac:dyDescent="0.35">
      <c r="A79" s="2"/>
      <c r="B79" s="2"/>
      <c r="C79" s="2"/>
      <c r="D79" s="2"/>
      <c r="E79" s="98"/>
      <c r="F79" s="2"/>
      <c r="G79" s="2"/>
      <c r="H79" s="2"/>
      <c r="I79" s="2"/>
      <c r="J79" s="2"/>
      <c r="K79" s="2"/>
      <c r="L79" s="2"/>
      <c r="M79" s="2"/>
      <c r="N79" s="2"/>
    </row>
    <row r="80" spans="1:14" x14ac:dyDescent="0.35">
      <c r="A80" s="2"/>
      <c r="B80" s="2"/>
      <c r="C80" s="2"/>
      <c r="D80" s="2"/>
      <c r="E80" s="98"/>
      <c r="F80" s="2"/>
      <c r="G80" s="2"/>
      <c r="H80" s="2"/>
      <c r="I80" s="2"/>
      <c r="J80" s="2"/>
      <c r="K80" s="2"/>
      <c r="L80" s="2"/>
      <c r="M80" s="2"/>
      <c r="N80" s="2"/>
    </row>
    <row r="81" spans="1:14" x14ac:dyDescent="0.35">
      <c r="A81" s="2"/>
      <c r="B81" s="2"/>
      <c r="C81" s="2"/>
      <c r="D81" s="2"/>
      <c r="E81" s="98"/>
      <c r="F81" s="2"/>
      <c r="G81" s="2"/>
      <c r="H81" s="2"/>
      <c r="I81" s="2"/>
      <c r="J81" s="2"/>
      <c r="K81" s="2"/>
      <c r="L81" s="2"/>
      <c r="M81" s="2"/>
      <c r="N81" s="2"/>
    </row>
    <row r="82" spans="1:14" x14ac:dyDescent="0.35">
      <c r="A82" s="2"/>
      <c r="B82" s="2"/>
      <c r="C82" s="2"/>
      <c r="D82" s="2"/>
      <c r="E82" s="98"/>
      <c r="F82" s="2"/>
      <c r="G82" s="2"/>
      <c r="H82" s="2"/>
      <c r="I82" s="2"/>
      <c r="J82" s="2"/>
      <c r="K82" s="2"/>
      <c r="L82" s="2"/>
      <c r="M82" s="2"/>
      <c r="N82" s="2"/>
    </row>
    <row r="83" spans="1:14" x14ac:dyDescent="0.35">
      <c r="A83" s="2"/>
      <c r="B83" s="2"/>
      <c r="C83" s="2"/>
      <c r="D83" s="2"/>
      <c r="E83" s="98"/>
      <c r="F83" s="2"/>
      <c r="G83" s="2"/>
      <c r="H83" s="2"/>
      <c r="I83" s="2"/>
      <c r="J83" s="2"/>
      <c r="K83" s="2"/>
      <c r="L83" s="2"/>
      <c r="M83" s="2"/>
      <c r="N83" s="2"/>
    </row>
    <row r="84" spans="1:14" x14ac:dyDescent="0.35">
      <c r="A84" s="2"/>
      <c r="B84" s="2"/>
      <c r="C84" s="2"/>
      <c r="D84" s="2"/>
      <c r="E84" s="98"/>
      <c r="F84" s="2"/>
      <c r="G84" s="2"/>
      <c r="H84" s="2"/>
      <c r="I84" s="2"/>
      <c r="J84" s="2"/>
      <c r="K84" s="2"/>
      <c r="L84" s="2"/>
      <c r="M84" s="2"/>
      <c r="N84" s="2"/>
    </row>
    <row r="85" spans="1:14" x14ac:dyDescent="0.35">
      <c r="A85" s="2"/>
      <c r="B85" s="2"/>
      <c r="C85" s="2"/>
      <c r="D85" s="2"/>
      <c r="E85" s="98"/>
      <c r="F85" s="2"/>
      <c r="G85" s="2"/>
      <c r="H85" s="2"/>
      <c r="I85" s="2"/>
      <c r="J85" s="2"/>
      <c r="K85" s="2"/>
      <c r="L85" s="2"/>
      <c r="M85" s="2"/>
      <c r="N85" s="2"/>
    </row>
    <row r="86" spans="1:14" x14ac:dyDescent="0.35">
      <c r="A86" s="2"/>
      <c r="B86" s="2"/>
      <c r="C86" s="2"/>
      <c r="D86" s="2"/>
      <c r="E86" s="98"/>
      <c r="F86" s="2"/>
      <c r="G86" s="2"/>
      <c r="H86" s="2"/>
      <c r="I86" s="2"/>
      <c r="J86" s="2"/>
      <c r="K86" s="2"/>
      <c r="L86" s="2"/>
      <c r="M86" s="2"/>
      <c r="N86" s="2"/>
    </row>
    <row r="87" spans="1:14" x14ac:dyDescent="0.35">
      <c r="A87" s="2"/>
      <c r="B87" s="2"/>
      <c r="C87" s="2"/>
      <c r="D87" s="2"/>
      <c r="E87" s="98"/>
      <c r="F87" s="2"/>
      <c r="G87" s="2"/>
      <c r="H87" s="2"/>
      <c r="I87" s="2"/>
      <c r="J87" s="2"/>
      <c r="K87" s="2"/>
      <c r="L87" s="2"/>
      <c r="M87" s="2"/>
      <c r="N87" s="2"/>
    </row>
    <row r="88" spans="1:14" x14ac:dyDescent="0.35">
      <c r="A88" s="2"/>
      <c r="B88" s="2"/>
      <c r="C88" s="2"/>
      <c r="D88" s="2"/>
      <c r="E88" s="98"/>
      <c r="F88" s="2"/>
      <c r="G88" s="2"/>
      <c r="H88" s="2"/>
      <c r="I88" s="2"/>
      <c r="J88" s="2"/>
      <c r="K88" s="2"/>
      <c r="L88" s="2"/>
      <c r="M88" s="2"/>
      <c r="N88" s="2"/>
    </row>
    <row r="89" spans="1:14" x14ac:dyDescent="0.35">
      <c r="A89" s="2"/>
      <c r="B89" s="2"/>
      <c r="C89" s="2"/>
      <c r="D89" s="2"/>
      <c r="E89" s="98"/>
      <c r="F89" s="2"/>
      <c r="G89" s="2"/>
      <c r="H89" s="2"/>
      <c r="I89" s="2"/>
      <c r="J89" s="2"/>
      <c r="K89" s="2"/>
      <c r="L89" s="2"/>
      <c r="M89" s="2"/>
      <c r="N89" s="2"/>
    </row>
    <row r="90" spans="1:14" x14ac:dyDescent="0.35">
      <c r="A90" s="2"/>
      <c r="B90" s="2"/>
      <c r="C90" s="2"/>
      <c r="D90" s="2"/>
      <c r="E90" s="98"/>
      <c r="F90" s="2"/>
      <c r="G90" s="2"/>
      <c r="H90" s="2"/>
      <c r="I90" s="2"/>
      <c r="J90" s="2"/>
      <c r="K90" s="2"/>
      <c r="L90" s="2"/>
      <c r="M90" s="2"/>
      <c r="N90" s="2"/>
    </row>
    <row r="91" spans="1:14" x14ac:dyDescent="0.35">
      <c r="A91" s="2"/>
      <c r="B91" s="2"/>
      <c r="C91" s="2"/>
      <c r="D91" s="2"/>
      <c r="E91" s="98"/>
      <c r="F91" s="2"/>
      <c r="G91" s="2"/>
      <c r="H91" s="2"/>
      <c r="I91" s="2"/>
      <c r="J91" s="2"/>
      <c r="K91" s="2"/>
      <c r="L91" s="2"/>
      <c r="M91" s="2"/>
      <c r="N91" s="2"/>
    </row>
    <row r="92" spans="1:14" x14ac:dyDescent="0.35">
      <c r="A92" s="2"/>
      <c r="B92" s="2"/>
      <c r="C92" s="2"/>
      <c r="D92" s="2"/>
      <c r="E92" s="98"/>
      <c r="F92" s="2"/>
      <c r="G92" s="2"/>
      <c r="H92" s="2"/>
      <c r="I92" s="2"/>
      <c r="J92" s="2"/>
      <c r="K92" s="2"/>
      <c r="L92" s="2"/>
      <c r="M92" s="2"/>
      <c r="N92" s="2"/>
    </row>
    <row r="93" spans="1:14" x14ac:dyDescent="0.35">
      <c r="A93" s="2"/>
      <c r="B93" s="2"/>
      <c r="C93" s="2"/>
      <c r="D93" s="2"/>
      <c r="E93" s="98"/>
      <c r="F93" s="2"/>
      <c r="G93" s="2"/>
      <c r="H93" s="2"/>
      <c r="I93" s="2"/>
      <c r="J93" s="2"/>
      <c r="K93" s="2"/>
      <c r="L93" s="2"/>
      <c r="M93" s="2"/>
      <c r="N93" s="2"/>
    </row>
    <row r="94" spans="1:14" x14ac:dyDescent="0.35">
      <c r="A94" s="2"/>
      <c r="B94" s="2"/>
      <c r="C94" s="2"/>
      <c r="D94" s="2"/>
      <c r="E94" s="98"/>
      <c r="F94" s="2"/>
      <c r="G94" s="2"/>
      <c r="H94" s="2"/>
      <c r="I94" s="2"/>
      <c r="J94" s="2"/>
      <c r="K94" s="2"/>
      <c r="L94" s="2"/>
      <c r="M94" s="2"/>
      <c r="N94" s="2"/>
    </row>
    <row r="95" spans="1:14" x14ac:dyDescent="0.35">
      <c r="A95" s="2"/>
      <c r="B95" s="2"/>
      <c r="C95" s="2"/>
      <c r="D95" s="2"/>
      <c r="E95" s="98"/>
      <c r="F95" s="2"/>
      <c r="G95" s="2"/>
      <c r="H95" s="2"/>
      <c r="I95" s="2"/>
      <c r="J95" s="2"/>
      <c r="K95" s="2"/>
      <c r="L95" s="2"/>
      <c r="M95" s="2"/>
      <c r="N95" s="2"/>
    </row>
    <row r="96" spans="1:14" x14ac:dyDescent="0.35">
      <c r="A96" s="2"/>
      <c r="B96" s="2"/>
      <c r="C96" s="2"/>
      <c r="D96" s="2"/>
      <c r="E96" s="98"/>
      <c r="F96" s="2"/>
      <c r="G96" s="2"/>
      <c r="H96" s="2"/>
      <c r="I96" s="2"/>
      <c r="J96" s="2"/>
      <c r="K96" s="2"/>
      <c r="L96" s="2"/>
      <c r="M96" s="2"/>
      <c r="N96" s="2"/>
    </row>
    <row r="97" spans="1:14" x14ac:dyDescent="0.35">
      <c r="A97" s="2"/>
      <c r="B97" s="2"/>
      <c r="C97" s="2"/>
      <c r="D97" s="2"/>
      <c r="E97" s="98"/>
      <c r="F97" s="2"/>
      <c r="G97" s="2"/>
      <c r="H97" s="2"/>
      <c r="I97" s="2"/>
      <c r="J97" s="2"/>
      <c r="K97" s="2"/>
      <c r="L97" s="2"/>
      <c r="M97" s="2"/>
      <c r="N97" s="2"/>
    </row>
    <row r="98" spans="1:14" x14ac:dyDescent="0.35">
      <c r="A98" s="2"/>
      <c r="B98" s="2"/>
      <c r="C98" s="2"/>
      <c r="D98" s="2"/>
      <c r="E98" s="98"/>
      <c r="F98" s="2"/>
      <c r="G98" s="2"/>
      <c r="H98" s="2"/>
      <c r="I98" s="2"/>
      <c r="J98" s="2"/>
      <c r="K98" s="2"/>
      <c r="L98" s="2"/>
      <c r="M98" s="2"/>
      <c r="N98" s="2"/>
    </row>
    <row r="99" spans="1:14" x14ac:dyDescent="0.35">
      <c r="A99" s="2"/>
      <c r="B99" s="2"/>
      <c r="C99" s="2"/>
      <c r="D99" s="2"/>
      <c r="E99" s="98"/>
      <c r="F99" s="2"/>
      <c r="G99" s="2"/>
      <c r="H99" s="2"/>
      <c r="I99" s="2"/>
      <c r="J99" s="2"/>
      <c r="K99" s="2"/>
      <c r="L99" s="2"/>
      <c r="M99" s="2"/>
      <c r="N99" s="2"/>
    </row>
    <row r="100" spans="1:14" x14ac:dyDescent="0.35">
      <c r="A100" s="2"/>
      <c r="B100" s="2"/>
      <c r="C100" s="2"/>
      <c r="D100" s="2"/>
      <c r="E100" s="98"/>
      <c r="F100" s="2"/>
      <c r="G100" s="2"/>
      <c r="H100" s="2"/>
      <c r="I100" s="2"/>
      <c r="J100" s="2"/>
      <c r="K100" s="2"/>
      <c r="L100" s="2"/>
      <c r="M100" s="2"/>
      <c r="N100" s="2"/>
    </row>
    <row r="101" spans="1:14" x14ac:dyDescent="0.35">
      <c r="A101" s="2"/>
      <c r="B101" s="2"/>
      <c r="C101" s="2"/>
      <c r="D101" s="2"/>
      <c r="E101" s="98"/>
      <c r="F101" s="2"/>
      <c r="G101" s="2"/>
      <c r="H101" s="2"/>
      <c r="I101" s="2"/>
      <c r="J101" s="2"/>
      <c r="K101" s="2"/>
      <c r="L101" s="2"/>
      <c r="M101" s="2"/>
      <c r="N101" s="2"/>
    </row>
    <row r="102" spans="1:14" x14ac:dyDescent="0.35">
      <c r="A102" s="2"/>
      <c r="B102" s="2"/>
      <c r="C102" s="2"/>
      <c r="D102" s="2"/>
      <c r="E102" s="98"/>
      <c r="F102" s="2"/>
      <c r="G102" s="2"/>
      <c r="H102" s="2"/>
      <c r="I102" s="2"/>
      <c r="J102" s="2"/>
      <c r="K102" s="2"/>
      <c r="L102" s="2"/>
      <c r="M102" s="2"/>
      <c r="N102" s="2"/>
    </row>
    <row r="103" spans="1:14" x14ac:dyDescent="0.35">
      <c r="A103" s="2"/>
      <c r="B103" s="2"/>
      <c r="C103" s="2"/>
      <c r="D103" s="2"/>
      <c r="E103" s="98"/>
      <c r="F103" s="2"/>
      <c r="G103" s="2"/>
      <c r="H103" s="2"/>
      <c r="I103" s="2"/>
      <c r="J103" s="2"/>
      <c r="K103" s="2"/>
      <c r="L103" s="2"/>
      <c r="M103" s="2"/>
      <c r="N103" s="2"/>
    </row>
    <row r="104" spans="1:14" x14ac:dyDescent="0.35">
      <c r="A104" s="2"/>
      <c r="B104" s="2"/>
      <c r="C104" s="2"/>
      <c r="D104" s="2"/>
      <c r="E104" s="98"/>
      <c r="F104" s="2"/>
      <c r="G104" s="2"/>
      <c r="H104" s="2"/>
      <c r="I104" s="2"/>
      <c r="J104" s="2"/>
      <c r="K104" s="2"/>
      <c r="L104" s="2"/>
      <c r="M104" s="2"/>
      <c r="N104" s="2"/>
    </row>
    <row r="105" spans="1:14" x14ac:dyDescent="0.35">
      <c r="A105" s="2"/>
      <c r="B105" s="2"/>
      <c r="C105" s="2"/>
      <c r="D105" s="2"/>
      <c r="E105" s="98"/>
      <c r="F105" s="2"/>
      <c r="G105" s="2"/>
      <c r="H105" s="2"/>
      <c r="I105" s="2"/>
      <c r="J105" s="2"/>
      <c r="K105" s="2"/>
      <c r="L105" s="2"/>
      <c r="M105" s="2"/>
      <c r="N105" s="2"/>
    </row>
    <row r="106" spans="1:14" x14ac:dyDescent="0.35">
      <c r="A106" s="2"/>
      <c r="B106" s="2"/>
      <c r="C106" s="2"/>
      <c r="D106" s="2"/>
      <c r="E106" s="98"/>
      <c r="F106" s="2"/>
      <c r="G106" s="2"/>
      <c r="H106" s="2"/>
      <c r="I106" s="2"/>
      <c r="J106" s="2"/>
      <c r="K106" s="2"/>
      <c r="L106" s="2"/>
      <c r="M106" s="2"/>
      <c r="N106" s="2"/>
    </row>
    <row r="107" spans="1:14" x14ac:dyDescent="0.35">
      <c r="A107" s="2"/>
      <c r="B107" s="2"/>
      <c r="C107" s="2"/>
      <c r="D107" s="2"/>
      <c r="E107" s="98"/>
      <c r="F107" s="2"/>
      <c r="G107" s="2"/>
      <c r="H107" s="2"/>
      <c r="I107" s="2"/>
      <c r="J107" s="2"/>
      <c r="K107" s="2"/>
      <c r="L107" s="2"/>
      <c r="M107" s="2"/>
      <c r="N107" s="2"/>
    </row>
    <row r="108" spans="1:14" x14ac:dyDescent="0.35">
      <c r="A108" s="2"/>
      <c r="B108" s="2"/>
      <c r="C108" s="2"/>
      <c r="D108" s="2"/>
      <c r="E108" s="98"/>
      <c r="F108" s="2"/>
      <c r="G108" s="2"/>
      <c r="H108" s="2"/>
      <c r="I108" s="2"/>
      <c r="J108" s="2"/>
      <c r="K108" s="2"/>
      <c r="L108" s="2"/>
      <c r="M108" s="2"/>
      <c r="N108" s="2"/>
    </row>
    <row r="109" spans="1:14" x14ac:dyDescent="0.35">
      <c r="A109" s="2"/>
      <c r="B109" s="2"/>
      <c r="C109" s="2"/>
      <c r="D109" s="2"/>
      <c r="E109" s="98"/>
      <c r="F109" s="2"/>
      <c r="G109" s="2"/>
      <c r="H109" s="2"/>
      <c r="I109" s="2"/>
      <c r="J109" s="2"/>
      <c r="K109" s="2"/>
      <c r="L109" s="2"/>
      <c r="M109" s="2"/>
      <c r="N109" s="2"/>
    </row>
    <row r="110" spans="1:14" x14ac:dyDescent="0.35">
      <c r="A110" s="2"/>
      <c r="B110" s="2"/>
      <c r="C110" s="2"/>
      <c r="D110" s="2"/>
      <c r="E110" s="98"/>
      <c r="F110" s="2"/>
      <c r="G110" s="2"/>
      <c r="H110" s="2"/>
      <c r="I110" s="2"/>
      <c r="J110" s="2"/>
      <c r="K110" s="2"/>
      <c r="L110" s="2"/>
      <c r="M110" s="2"/>
      <c r="N110" s="2"/>
    </row>
    <row r="111" spans="1:14" x14ac:dyDescent="0.35">
      <c r="A111" s="2"/>
      <c r="B111" s="2"/>
      <c r="C111" s="2"/>
      <c r="D111" s="2"/>
      <c r="E111" s="98"/>
      <c r="F111" s="2"/>
      <c r="G111" s="2"/>
      <c r="H111" s="2"/>
      <c r="I111" s="2"/>
      <c r="J111" s="2"/>
      <c r="K111" s="2"/>
      <c r="L111" s="2"/>
      <c r="M111" s="2"/>
      <c r="N111" s="2"/>
    </row>
    <row r="112" spans="1:14" x14ac:dyDescent="0.35">
      <c r="A112" s="2"/>
      <c r="B112" s="2"/>
      <c r="C112" s="2"/>
      <c r="D112" s="2"/>
      <c r="E112" s="98"/>
      <c r="F112" s="2"/>
      <c r="G112" s="2"/>
      <c r="H112" s="2"/>
      <c r="I112" s="2"/>
      <c r="J112" s="2"/>
      <c r="K112" s="2"/>
      <c r="L112" s="2"/>
      <c r="M112" s="2"/>
      <c r="N112" s="2"/>
    </row>
    <row r="113" spans="1:14" x14ac:dyDescent="0.35">
      <c r="A113" s="2"/>
      <c r="B113" s="2"/>
      <c r="C113" s="2"/>
      <c r="D113" s="2"/>
      <c r="E113" s="98"/>
      <c r="F113" s="2"/>
      <c r="G113" s="2"/>
      <c r="H113" s="2"/>
      <c r="I113" s="2"/>
      <c r="J113" s="2"/>
      <c r="K113" s="2"/>
      <c r="L113" s="2"/>
      <c r="M113" s="2"/>
      <c r="N113" s="2"/>
    </row>
    <row r="114" spans="1:14" x14ac:dyDescent="0.35">
      <c r="A114" s="2"/>
      <c r="B114" s="2"/>
      <c r="C114" s="2"/>
      <c r="D114" s="2"/>
      <c r="E114" s="98"/>
      <c r="F114" s="2"/>
      <c r="G114" s="2"/>
      <c r="H114" s="2"/>
      <c r="I114" s="2"/>
      <c r="J114" s="2"/>
      <c r="K114" s="2"/>
      <c r="L114" s="2"/>
      <c r="M114" s="2"/>
      <c r="N114" s="2"/>
    </row>
    <row r="115" spans="1:14" x14ac:dyDescent="0.35">
      <c r="A115" s="2"/>
      <c r="B115" s="2"/>
      <c r="C115" s="2"/>
      <c r="D115" s="2"/>
      <c r="E115" s="98"/>
      <c r="F115" s="2"/>
      <c r="G115" s="2"/>
      <c r="H115" s="2"/>
      <c r="I115" s="2"/>
      <c r="J115" s="2"/>
      <c r="K115" s="2"/>
      <c r="L115" s="2"/>
      <c r="M115" s="2"/>
      <c r="N115" s="2"/>
    </row>
    <row r="116" spans="1:14" x14ac:dyDescent="0.35">
      <c r="A116" s="2"/>
      <c r="B116" s="2"/>
      <c r="C116" s="2"/>
      <c r="D116" s="2"/>
      <c r="E116" s="98"/>
      <c r="F116" s="2"/>
      <c r="G116" s="2"/>
      <c r="H116" s="2"/>
      <c r="I116" s="2"/>
      <c r="J116" s="2"/>
      <c r="K116" s="2"/>
      <c r="L116" s="2"/>
      <c r="M116" s="2"/>
      <c r="N116" s="2"/>
    </row>
    <row r="117" spans="1:14" x14ac:dyDescent="0.35">
      <c r="A117" s="2"/>
      <c r="B117" s="2"/>
      <c r="C117" s="2"/>
      <c r="D117" s="2"/>
      <c r="E117" s="98"/>
      <c r="F117" s="2"/>
      <c r="G117" s="2"/>
      <c r="H117" s="2"/>
      <c r="I117" s="2"/>
      <c r="J117" s="2"/>
      <c r="K117" s="2"/>
      <c r="L117" s="2"/>
      <c r="M117" s="2"/>
      <c r="N117" s="2"/>
    </row>
    <row r="118" spans="1:14" x14ac:dyDescent="0.35">
      <c r="A118" s="2"/>
      <c r="B118" s="2"/>
      <c r="C118" s="2"/>
      <c r="D118" s="2"/>
      <c r="E118" s="98"/>
      <c r="F118" s="2"/>
      <c r="G118" s="2"/>
      <c r="H118" s="2"/>
      <c r="I118" s="2"/>
      <c r="J118" s="2"/>
      <c r="K118" s="2"/>
      <c r="L118" s="2"/>
      <c r="M118" s="2"/>
      <c r="N118" s="2"/>
    </row>
    <row r="119" spans="1:14" x14ac:dyDescent="0.35">
      <c r="A119" s="2"/>
      <c r="B119" s="2"/>
      <c r="C119" s="2"/>
      <c r="D119" s="2"/>
      <c r="E119" s="98"/>
      <c r="F119" s="2"/>
      <c r="G119" s="2"/>
      <c r="H119" s="2"/>
      <c r="I119" s="2"/>
      <c r="J119" s="2"/>
      <c r="K119" s="2"/>
      <c r="L119" s="2"/>
      <c r="M119" s="2"/>
      <c r="N119" s="2"/>
    </row>
    <row r="120" spans="1:14" x14ac:dyDescent="0.35">
      <c r="A120" s="2"/>
      <c r="B120" s="2"/>
      <c r="C120" s="2"/>
      <c r="D120" s="2"/>
      <c r="E120" s="98"/>
      <c r="F120" s="2"/>
      <c r="G120" s="2"/>
      <c r="H120" s="2"/>
      <c r="I120" s="2"/>
      <c r="J120" s="2"/>
      <c r="K120" s="2"/>
      <c r="L120" s="2"/>
      <c r="M120" s="2"/>
      <c r="N120" s="2"/>
    </row>
    <row r="121" spans="1:14" x14ac:dyDescent="0.35">
      <c r="A121" s="2"/>
      <c r="B121" s="2"/>
      <c r="C121" s="2"/>
      <c r="D121" s="2"/>
      <c r="E121" s="98"/>
      <c r="F121" s="2"/>
      <c r="G121" s="2"/>
      <c r="H121" s="2"/>
      <c r="I121" s="2"/>
      <c r="J121" s="2"/>
      <c r="K121" s="2"/>
      <c r="L121" s="2"/>
      <c r="M121" s="2"/>
      <c r="N121" s="2"/>
    </row>
    <row r="122" spans="1:14" x14ac:dyDescent="0.35">
      <c r="A122" s="2"/>
      <c r="B122" s="2"/>
      <c r="C122" s="2"/>
      <c r="D122" s="2"/>
      <c r="E122" s="98"/>
      <c r="F122" s="2"/>
      <c r="G122" s="2"/>
      <c r="H122" s="2"/>
      <c r="I122" s="2"/>
      <c r="J122" s="2"/>
      <c r="K122" s="2"/>
      <c r="L122" s="2"/>
      <c r="M122" s="2"/>
      <c r="N122" s="2"/>
    </row>
    <row r="123" spans="1:14" x14ac:dyDescent="0.35">
      <c r="A123" s="2"/>
      <c r="B123" s="2"/>
      <c r="C123" s="2"/>
      <c r="D123" s="2"/>
      <c r="E123" s="98"/>
      <c r="F123" s="2"/>
      <c r="G123" s="2"/>
      <c r="H123" s="2"/>
      <c r="I123" s="2"/>
      <c r="J123" s="2"/>
      <c r="K123" s="2"/>
      <c r="L123" s="2"/>
      <c r="M123" s="2"/>
      <c r="N123" s="2"/>
    </row>
    <row r="124" spans="1:14" x14ac:dyDescent="0.35">
      <c r="A124" s="2"/>
      <c r="B124" s="2"/>
      <c r="C124" s="2"/>
      <c r="D124" s="2"/>
      <c r="E124" s="98"/>
      <c r="F124" s="2"/>
      <c r="G124" s="2"/>
      <c r="H124" s="2"/>
      <c r="I124" s="2"/>
      <c r="J124" s="2"/>
      <c r="K124" s="2"/>
      <c r="L124" s="2"/>
      <c r="M124" s="2"/>
      <c r="N124" s="2"/>
    </row>
    <row r="125" spans="1:14" x14ac:dyDescent="0.35">
      <c r="A125" s="2"/>
      <c r="B125" s="2"/>
      <c r="C125" s="2"/>
      <c r="D125" s="2"/>
      <c r="E125" s="98"/>
      <c r="F125" s="2"/>
      <c r="G125" s="2"/>
      <c r="H125" s="2"/>
      <c r="I125" s="2"/>
      <c r="J125" s="2"/>
      <c r="K125" s="2"/>
      <c r="L125" s="2"/>
      <c r="M125" s="2"/>
      <c r="N125" s="2"/>
    </row>
    <row r="126" spans="1:14" x14ac:dyDescent="0.35">
      <c r="A126" s="2"/>
      <c r="B126" s="2"/>
      <c r="C126" s="2"/>
      <c r="D126" s="2"/>
      <c r="E126" s="98"/>
      <c r="F126" s="2"/>
      <c r="G126" s="2"/>
      <c r="H126" s="2"/>
      <c r="I126" s="2"/>
      <c r="J126" s="2"/>
      <c r="K126" s="2"/>
      <c r="L126" s="2"/>
      <c r="M126" s="2"/>
      <c r="N126" s="2"/>
    </row>
    <row r="127" spans="1:14" x14ac:dyDescent="0.35">
      <c r="A127" s="2"/>
      <c r="B127" s="2"/>
      <c r="C127" s="2"/>
      <c r="D127" s="2"/>
      <c r="E127" s="98"/>
      <c r="F127" s="2"/>
      <c r="G127" s="2"/>
      <c r="H127" s="2"/>
      <c r="I127" s="2"/>
      <c r="J127" s="2"/>
      <c r="K127" s="2"/>
      <c r="L127" s="2"/>
      <c r="M127" s="2"/>
      <c r="N127" s="2"/>
    </row>
    <row r="128" spans="1:14" x14ac:dyDescent="0.35">
      <c r="A128" s="2"/>
      <c r="B128" s="2"/>
      <c r="C128" s="2"/>
      <c r="D128" s="2"/>
      <c r="E128" s="98"/>
      <c r="F128" s="2"/>
      <c r="G128" s="2"/>
      <c r="H128" s="2"/>
      <c r="I128" s="2"/>
      <c r="J128" s="2"/>
      <c r="K128" s="2"/>
      <c r="L128" s="2"/>
      <c r="M128" s="2"/>
      <c r="N128" s="2"/>
    </row>
    <row r="129" spans="1:14" x14ac:dyDescent="0.35">
      <c r="A129" s="2"/>
      <c r="B129" s="2"/>
      <c r="C129" s="2"/>
      <c r="D129" s="2"/>
      <c r="E129" s="98"/>
      <c r="F129" s="2"/>
      <c r="G129" s="2"/>
      <c r="H129" s="2"/>
      <c r="I129" s="2"/>
      <c r="J129" s="2"/>
      <c r="K129" s="2"/>
      <c r="L129" s="2"/>
      <c r="M129" s="2"/>
      <c r="N129" s="2"/>
    </row>
    <row r="130" spans="1:14" x14ac:dyDescent="0.35">
      <c r="A130" s="2"/>
      <c r="B130" s="2"/>
      <c r="C130" s="2"/>
      <c r="D130" s="2"/>
      <c r="E130" s="98"/>
      <c r="F130" s="2"/>
      <c r="G130" s="2"/>
      <c r="H130" s="2"/>
      <c r="I130" s="2"/>
      <c r="J130" s="2"/>
      <c r="K130" s="2"/>
      <c r="L130" s="2"/>
      <c r="M130" s="2"/>
      <c r="N130" s="2"/>
    </row>
    <row r="131" spans="1:14" x14ac:dyDescent="0.35">
      <c r="A131" s="2"/>
      <c r="B131" s="2"/>
      <c r="C131" s="2"/>
      <c r="D131" s="2"/>
      <c r="E131" s="98"/>
      <c r="F131" s="2"/>
      <c r="G131" s="2"/>
      <c r="H131" s="2"/>
      <c r="I131" s="2"/>
      <c r="J131" s="2"/>
      <c r="K131" s="2"/>
      <c r="L131" s="2"/>
      <c r="M131" s="2"/>
      <c r="N131" s="2"/>
    </row>
    <row r="132" spans="1:14" x14ac:dyDescent="0.35">
      <c r="A132" s="2"/>
      <c r="B132" s="2"/>
      <c r="C132" s="2"/>
      <c r="D132" s="2"/>
      <c r="E132" s="98"/>
      <c r="F132" s="2"/>
      <c r="G132" s="2"/>
      <c r="H132" s="2"/>
      <c r="I132" s="2"/>
      <c r="J132" s="2"/>
      <c r="K132" s="2"/>
      <c r="L132" s="2"/>
      <c r="M132" s="2"/>
      <c r="N132" s="2"/>
    </row>
    <row r="133" spans="1:14" x14ac:dyDescent="0.35">
      <c r="A133" s="2"/>
      <c r="B133" s="2"/>
      <c r="C133" s="2"/>
      <c r="D133" s="2"/>
      <c r="E133" s="98"/>
      <c r="F133" s="2"/>
      <c r="G133" s="2"/>
      <c r="H133" s="2"/>
      <c r="I133" s="2"/>
      <c r="J133" s="2"/>
      <c r="K133" s="2"/>
      <c r="L133" s="2"/>
      <c r="M133" s="2"/>
      <c r="N133" s="2"/>
    </row>
    <row r="134" spans="1:14" x14ac:dyDescent="0.35">
      <c r="A134" s="2"/>
      <c r="B134" s="2"/>
      <c r="C134" s="2"/>
      <c r="D134" s="2"/>
      <c r="E134" s="98"/>
      <c r="F134" s="2"/>
      <c r="G134" s="2"/>
      <c r="H134" s="2"/>
      <c r="I134" s="2"/>
      <c r="J134" s="2"/>
      <c r="K134" s="2"/>
      <c r="L134" s="2"/>
      <c r="M134" s="2"/>
      <c r="N134" s="2"/>
    </row>
    <row r="135" spans="1:14" x14ac:dyDescent="0.35">
      <c r="A135" s="2"/>
      <c r="B135" s="2"/>
      <c r="C135" s="2"/>
      <c r="D135" s="2"/>
      <c r="E135" s="98"/>
      <c r="F135" s="2"/>
      <c r="G135" s="2"/>
      <c r="H135" s="2"/>
      <c r="I135" s="2"/>
      <c r="J135" s="2"/>
      <c r="K135" s="2"/>
      <c r="L135" s="2"/>
      <c r="M135" s="2"/>
      <c r="N135" s="2"/>
    </row>
    <row r="136" spans="1:14" x14ac:dyDescent="0.35">
      <c r="A136" s="2"/>
      <c r="B136" s="2"/>
      <c r="C136" s="2"/>
      <c r="D136" s="2"/>
      <c r="E136" s="98"/>
      <c r="F136" s="2"/>
      <c r="G136" s="2"/>
      <c r="H136" s="2"/>
      <c r="I136" s="2"/>
      <c r="J136" s="2"/>
      <c r="K136" s="2"/>
      <c r="L136" s="2"/>
      <c r="M136" s="2"/>
      <c r="N136" s="2"/>
    </row>
    <row r="137" spans="1:14" x14ac:dyDescent="0.35">
      <c r="A137" s="2"/>
      <c r="B137" s="2"/>
      <c r="C137" s="2"/>
      <c r="D137" s="2"/>
      <c r="E137" s="98"/>
      <c r="F137" s="2"/>
      <c r="G137" s="2"/>
      <c r="H137" s="2"/>
      <c r="I137" s="2"/>
      <c r="J137" s="2"/>
      <c r="K137" s="2"/>
      <c r="L137" s="2"/>
      <c r="M137" s="2"/>
      <c r="N137" s="2"/>
    </row>
    <row r="138" spans="1:14" x14ac:dyDescent="0.35">
      <c r="A138" s="2"/>
      <c r="B138" s="2"/>
      <c r="C138" s="2"/>
      <c r="D138" s="2"/>
      <c r="E138" s="98"/>
      <c r="F138" s="2"/>
      <c r="G138" s="2"/>
      <c r="H138" s="2"/>
      <c r="I138" s="2"/>
      <c r="J138" s="2"/>
      <c r="K138" s="2"/>
      <c r="L138" s="2"/>
      <c r="M138" s="2"/>
      <c r="N138" s="2"/>
    </row>
    <row r="139" spans="1:14" x14ac:dyDescent="0.35">
      <c r="A139" s="2"/>
      <c r="B139" s="2"/>
      <c r="C139" s="2"/>
      <c r="D139" s="2"/>
      <c r="E139" s="98"/>
      <c r="F139" s="2"/>
      <c r="G139" s="2"/>
      <c r="H139" s="2"/>
      <c r="I139" s="2"/>
      <c r="J139" s="2"/>
      <c r="K139" s="2"/>
      <c r="L139" s="2"/>
      <c r="M139" s="2"/>
      <c r="N139" s="2"/>
    </row>
    <row r="140" spans="1:14" x14ac:dyDescent="0.35">
      <c r="A140" s="2"/>
      <c r="B140" s="2"/>
      <c r="C140" s="2"/>
      <c r="D140" s="2"/>
      <c r="E140" s="98"/>
      <c r="F140" s="2"/>
      <c r="G140" s="2"/>
      <c r="H140" s="2"/>
      <c r="I140" s="2"/>
      <c r="J140" s="2"/>
      <c r="K140" s="2"/>
      <c r="L140" s="2"/>
      <c r="M140" s="2"/>
      <c r="N140" s="2"/>
    </row>
    <row r="141" spans="1:14" x14ac:dyDescent="0.35">
      <c r="A141" s="2"/>
      <c r="B141" s="2"/>
      <c r="C141" s="2"/>
      <c r="D141" s="2"/>
      <c r="E141" s="98"/>
      <c r="F141" s="2"/>
      <c r="G141" s="2"/>
      <c r="H141" s="2"/>
      <c r="I141" s="2"/>
      <c r="J141" s="2"/>
      <c r="K141" s="2"/>
      <c r="L141" s="2"/>
      <c r="M141" s="2"/>
      <c r="N141" s="2"/>
    </row>
    <row r="142" spans="1:14" x14ac:dyDescent="0.35">
      <c r="A142" s="2"/>
      <c r="B142" s="2"/>
      <c r="C142" s="2"/>
      <c r="D142" s="2"/>
      <c r="E142" s="98"/>
      <c r="F142" s="2"/>
      <c r="G142" s="2"/>
      <c r="H142" s="2"/>
      <c r="I142" s="2"/>
      <c r="J142" s="2"/>
      <c r="K142" s="2"/>
      <c r="L142" s="2"/>
      <c r="M142" s="2"/>
      <c r="N142" s="2"/>
    </row>
    <row r="143" spans="1:14" x14ac:dyDescent="0.35">
      <c r="A143" s="2"/>
      <c r="B143" s="2"/>
      <c r="C143" s="2"/>
      <c r="D143" s="2"/>
      <c r="E143" s="98"/>
      <c r="F143" s="2"/>
      <c r="G143" s="2"/>
      <c r="H143" s="2"/>
      <c r="I143" s="2"/>
      <c r="J143" s="2"/>
      <c r="K143" s="2"/>
      <c r="L143" s="2"/>
      <c r="M143" s="2"/>
      <c r="N143" s="2"/>
    </row>
    <row r="144" spans="1:14" x14ac:dyDescent="0.35">
      <c r="A144" s="2"/>
      <c r="B144" s="2"/>
      <c r="C144" s="2"/>
      <c r="D144" s="2"/>
      <c r="E144" s="98"/>
      <c r="F144" s="2"/>
      <c r="G144" s="2"/>
      <c r="H144" s="2"/>
      <c r="I144" s="2"/>
      <c r="J144" s="2"/>
      <c r="K144" s="2"/>
      <c r="L144" s="2"/>
      <c r="M144" s="2"/>
      <c r="N144" s="2"/>
    </row>
    <row r="145" spans="1:14" x14ac:dyDescent="0.35">
      <c r="A145" s="2"/>
      <c r="B145" s="2"/>
      <c r="C145" s="2"/>
      <c r="D145" s="2"/>
      <c r="E145" s="98"/>
      <c r="F145" s="2"/>
      <c r="G145" s="2"/>
      <c r="H145" s="2"/>
      <c r="I145" s="2"/>
      <c r="J145" s="2"/>
      <c r="K145" s="2"/>
      <c r="L145" s="2"/>
      <c r="M145" s="2"/>
      <c r="N145" s="2"/>
    </row>
    <row r="146" spans="1:14" x14ac:dyDescent="0.35">
      <c r="A146" s="2"/>
      <c r="B146" s="2"/>
      <c r="C146" s="2"/>
      <c r="D146" s="2"/>
      <c r="E146" s="98"/>
      <c r="F146" s="2"/>
      <c r="G146" s="2"/>
      <c r="H146" s="2"/>
      <c r="I146" s="2"/>
      <c r="J146" s="2"/>
      <c r="K146" s="2"/>
      <c r="L146" s="2"/>
      <c r="M146" s="2"/>
      <c r="N146" s="2"/>
    </row>
    <row r="147" spans="1:14" x14ac:dyDescent="0.35">
      <c r="A147" s="2"/>
      <c r="B147" s="2"/>
      <c r="C147" s="2"/>
      <c r="D147" s="2"/>
      <c r="E147" s="98"/>
      <c r="F147" s="2"/>
      <c r="G147" s="2"/>
      <c r="H147" s="2"/>
      <c r="I147" s="2"/>
      <c r="J147" s="2"/>
      <c r="K147" s="2"/>
      <c r="L147" s="2"/>
      <c r="M147" s="2"/>
      <c r="N147" s="2"/>
    </row>
    <row r="148" spans="1:14" x14ac:dyDescent="0.35">
      <c r="A148" s="2"/>
      <c r="B148" s="2"/>
      <c r="C148" s="2"/>
      <c r="D148" s="2"/>
      <c r="E148" s="98"/>
      <c r="F148" s="2"/>
      <c r="G148" s="2"/>
      <c r="H148" s="2"/>
      <c r="I148" s="2"/>
      <c r="J148" s="2"/>
      <c r="K148" s="2"/>
      <c r="L148" s="2"/>
      <c r="M148" s="2"/>
      <c r="N148" s="2"/>
    </row>
    <row r="149" spans="1:14" x14ac:dyDescent="0.35">
      <c r="A149" s="2"/>
      <c r="B149" s="2"/>
      <c r="C149" s="2"/>
      <c r="D149" s="2"/>
      <c r="E149" s="98"/>
      <c r="F149" s="2"/>
      <c r="G149" s="2"/>
      <c r="H149" s="2"/>
      <c r="I149" s="2"/>
      <c r="J149" s="2"/>
      <c r="K149" s="2"/>
      <c r="L149" s="2"/>
      <c r="M149" s="2"/>
      <c r="N149" s="2"/>
    </row>
    <row r="150" spans="1:14" x14ac:dyDescent="0.35">
      <c r="A150" s="2"/>
      <c r="B150" s="2"/>
      <c r="C150" s="2"/>
      <c r="D150" s="2"/>
      <c r="E150" s="98"/>
      <c r="F150" s="2"/>
      <c r="G150" s="2"/>
      <c r="H150" s="2"/>
      <c r="I150" s="2"/>
      <c r="J150" s="2"/>
      <c r="K150" s="2"/>
      <c r="L150" s="2"/>
      <c r="M150" s="2"/>
      <c r="N150" s="2"/>
    </row>
    <row r="151" spans="1:14" x14ac:dyDescent="0.35">
      <c r="A151" s="2"/>
      <c r="B151" s="2"/>
      <c r="C151" s="2"/>
      <c r="D151" s="2"/>
      <c r="E151" s="98"/>
      <c r="F151" s="2"/>
      <c r="G151" s="2"/>
      <c r="H151" s="2"/>
      <c r="I151" s="2"/>
      <c r="J151" s="2"/>
      <c r="K151" s="2"/>
      <c r="L151" s="2"/>
      <c r="M151" s="2"/>
      <c r="N151" s="2"/>
    </row>
    <row r="152" spans="1:14" x14ac:dyDescent="0.35">
      <c r="A152" s="2"/>
      <c r="B152" s="2"/>
      <c r="C152" s="2"/>
      <c r="D152" s="2"/>
      <c r="E152" s="98"/>
      <c r="F152" s="2"/>
      <c r="G152" s="2"/>
      <c r="H152" s="2"/>
      <c r="I152" s="2"/>
      <c r="J152" s="2"/>
      <c r="K152" s="2"/>
      <c r="L152" s="2"/>
      <c r="M152" s="2"/>
      <c r="N152" s="2"/>
    </row>
    <row r="153" spans="1:14" x14ac:dyDescent="0.35">
      <c r="A153" s="2"/>
      <c r="B153" s="2"/>
      <c r="C153" s="2"/>
      <c r="D153" s="2"/>
      <c r="E153" s="98"/>
      <c r="F153" s="2"/>
      <c r="G153" s="2"/>
      <c r="H153" s="2"/>
      <c r="I153" s="2"/>
      <c r="J153" s="2"/>
      <c r="K153" s="2"/>
      <c r="L153" s="2"/>
      <c r="M153" s="2"/>
      <c r="N153" s="2"/>
    </row>
    <row r="154" spans="1:14" x14ac:dyDescent="0.35">
      <c r="A154" s="2"/>
      <c r="B154" s="2"/>
      <c r="C154" s="2"/>
      <c r="D154" s="2"/>
      <c r="E154" s="98"/>
      <c r="F154" s="2"/>
      <c r="G154" s="2"/>
      <c r="H154" s="2"/>
      <c r="I154" s="2"/>
      <c r="J154" s="2"/>
      <c r="K154" s="2"/>
      <c r="L154" s="2"/>
      <c r="M154" s="2"/>
      <c r="N154" s="2"/>
    </row>
    <row r="155" spans="1:14" x14ac:dyDescent="0.35">
      <c r="A155" s="2"/>
      <c r="B155" s="2"/>
      <c r="C155" s="2"/>
      <c r="D155" s="2"/>
      <c r="E155" s="98"/>
      <c r="F155" s="2"/>
      <c r="G155" s="2"/>
      <c r="H155" s="2"/>
      <c r="I155" s="2"/>
      <c r="J155" s="2"/>
      <c r="K155" s="2"/>
      <c r="L155" s="2"/>
      <c r="M155" s="2"/>
      <c r="N155" s="2"/>
    </row>
    <row r="156" spans="1:14" x14ac:dyDescent="0.35">
      <c r="A156" s="2"/>
      <c r="B156" s="2"/>
      <c r="C156" s="2"/>
      <c r="D156" s="2"/>
      <c r="E156" s="98"/>
      <c r="F156" s="2"/>
      <c r="G156" s="2"/>
      <c r="H156" s="2"/>
      <c r="I156" s="2"/>
      <c r="J156" s="2"/>
      <c r="K156" s="2"/>
      <c r="L156" s="2"/>
      <c r="M156" s="2"/>
      <c r="N156" s="2"/>
    </row>
    <row r="157" spans="1:14" x14ac:dyDescent="0.35">
      <c r="A157" s="2"/>
      <c r="B157" s="2"/>
      <c r="C157" s="2"/>
      <c r="D157" s="2"/>
      <c r="E157" s="98"/>
      <c r="F157" s="2"/>
      <c r="G157" s="2"/>
      <c r="H157" s="2"/>
      <c r="I157" s="2"/>
      <c r="J157" s="2"/>
      <c r="K157" s="2"/>
      <c r="L157" s="2"/>
      <c r="M157" s="2"/>
      <c r="N157" s="2"/>
    </row>
    <row r="158" spans="1:14" x14ac:dyDescent="0.35">
      <c r="A158" s="2"/>
      <c r="B158" s="2"/>
      <c r="C158" s="2"/>
      <c r="D158" s="2"/>
      <c r="E158" s="98"/>
      <c r="F158" s="2"/>
      <c r="G158" s="2"/>
      <c r="H158" s="2"/>
      <c r="I158" s="2"/>
      <c r="J158" s="2"/>
      <c r="K158" s="2"/>
      <c r="L158" s="2"/>
      <c r="M158" s="2"/>
      <c r="N158" s="2"/>
    </row>
    <row r="159" spans="1:14" x14ac:dyDescent="0.35">
      <c r="A159" s="2"/>
      <c r="B159" s="2"/>
      <c r="C159" s="2"/>
      <c r="D159" s="2"/>
      <c r="E159" s="98"/>
      <c r="F159" s="2"/>
      <c r="G159" s="2"/>
      <c r="H159" s="2"/>
      <c r="I159" s="2"/>
      <c r="J159" s="2"/>
      <c r="K159" s="2"/>
      <c r="L159" s="2"/>
      <c r="M159" s="2"/>
      <c r="N159" s="2"/>
    </row>
    <row r="160" spans="1:14" x14ac:dyDescent="0.35">
      <c r="A160" s="2"/>
      <c r="B160" s="2"/>
      <c r="C160" s="2"/>
      <c r="D160" s="2"/>
      <c r="E160" s="98"/>
      <c r="F160" s="2"/>
      <c r="G160" s="2"/>
      <c r="H160" s="2"/>
      <c r="I160" s="2"/>
      <c r="J160" s="2"/>
      <c r="K160" s="2"/>
      <c r="L160" s="2"/>
      <c r="M160" s="2"/>
      <c r="N160" s="2"/>
    </row>
    <row r="161" spans="1:14" x14ac:dyDescent="0.35">
      <c r="A161" s="2"/>
      <c r="B161" s="2"/>
      <c r="C161" s="2"/>
      <c r="D161" s="2"/>
      <c r="E161" s="98"/>
      <c r="F161" s="2"/>
      <c r="G161" s="2"/>
      <c r="H161" s="2"/>
      <c r="I161" s="2"/>
      <c r="J161" s="2"/>
      <c r="K161" s="2"/>
      <c r="L161" s="2"/>
      <c r="M161" s="2"/>
      <c r="N161" s="2"/>
    </row>
    <row r="162" spans="1:14" x14ac:dyDescent="0.35">
      <c r="A162" s="2"/>
      <c r="B162" s="2"/>
      <c r="C162" s="2"/>
      <c r="D162" s="2"/>
      <c r="E162" s="98"/>
      <c r="F162" s="2"/>
      <c r="G162" s="2"/>
      <c r="H162" s="2"/>
      <c r="I162" s="2"/>
      <c r="J162" s="2"/>
      <c r="K162" s="2"/>
      <c r="L162" s="2"/>
      <c r="M162" s="2"/>
      <c r="N162" s="2"/>
    </row>
    <row r="163" spans="1:14" x14ac:dyDescent="0.35">
      <c r="A163" s="2"/>
      <c r="B163" s="2"/>
      <c r="C163" s="2"/>
      <c r="D163" s="2"/>
      <c r="E163" s="98"/>
      <c r="F163" s="2"/>
      <c r="G163" s="2"/>
      <c r="H163" s="2"/>
      <c r="I163" s="2"/>
      <c r="J163" s="2"/>
      <c r="K163" s="2"/>
      <c r="L163" s="2"/>
      <c r="M163" s="2"/>
      <c r="N163" s="2"/>
    </row>
    <row r="164" spans="1:14" x14ac:dyDescent="0.35">
      <c r="A164" s="2"/>
      <c r="B164" s="2"/>
      <c r="C164" s="2"/>
      <c r="D164" s="2"/>
      <c r="E164" s="98"/>
      <c r="F164" s="2"/>
      <c r="G164" s="2"/>
      <c r="H164" s="2"/>
      <c r="I164" s="2"/>
      <c r="J164" s="2"/>
      <c r="K164" s="2"/>
      <c r="L164" s="2"/>
      <c r="M164" s="2"/>
      <c r="N164" s="2"/>
    </row>
    <row r="165" spans="1:14" x14ac:dyDescent="0.35">
      <c r="A165" s="2"/>
      <c r="B165" s="2"/>
      <c r="C165" s="2"/>
      <c r="D165" s="2"/>
      <c r="E165" s="98"/>
      <c r="F165" s="2"/>
      <c r="G165" s="2"/>
      <c r="H165" s="2"/>
      <c r="I165" s="2"/>
      <c r="J165" s="2"/>
      <c r="K165" s="2"/>
      <c r="L165" s="2"/>
      <c r="M165" s="2"/>
      <c r="N165" s="2"/>
    </row>
    <row r="166" spans="1:14" x14ac:dyDescent="0.35">
      <c r="A166" s="2"/>
      <c r="B166" s="2"/>
      <c r="C166" s="2"/>
      <c r="D166" s="2"/>
      <c r="E166" s="98"/>
      <c r="F166" s="2"/>
      <c r="G166" s="2"/>
      <c r="H166" s="2"/>
      <c r="I166" s="2"/>
      <c r="J166" s="2"/>
      <c r="K166" s="2"/>
      <c r="L166" s="2"/>
      <c r="M166" s="2"/>
      <c r="N166" s="2"/>
    </row>
    <row r="167" spans="1:14" x14ac:dyDescent="0.35">
      <c r="A167" s="2"/>
      <c r="B167" s="2"/>
      <c r="C167" s="2"/>
      <c r="D167" s="2"/>
      <c r="E167" s="98"/>
      <c r="F167" s="2"/>
      <c r="G167" s="2"/>
      <c r="H167" s="2"/>
      <c r="I167" s="2"/>
      <c r="J167" s="2"/>
      <c r="K167" s="2"/>
      <c r="L167" s="2"/>
      <c r="M167" s="2"/>
      <c r="N167" s="2"/>
    </row>
    <row r="168" spans="1:14" x14ac:dyDescent="0.35">
      <c r="A168" s="2"/>
      <c r="B168" s="2"/>
      <c r="C168" s="2"/>
      <c r="D168" s="2"/>
      <c r="E168" s="98"/>
      <c r="F168" s="2"/>
      <c r="G168" s="2"/>
      <c r="H168" s="2"/>
      <c r="I168" s="2"/>
      <c r="J168" s="2"/>
      <c r="K168" s="2"/>
      <c r="L168" s="2"/>
      <c r="M168" s="2"/>
      <c r="N168" s="2"/>
    </row>
    <row r="169" spans="1:14" x14ac:dyDescent="0.35">
      <c r="A169" s="2"/>
      <c r="B169" s="2"/>
      <c r="C169" s="2"/>
      <c r="D169" s="2"/>
      <c r="E169" s="98"/>
      <c r="F169" s="2"/>
      <c r="G169" s="2"/>
      <c r="H169" s="2"/>
      <c r="I169" s="2"/>
      <c r="J169" s="2"/>
      <c r="K169" s="2"/>
      <c r="L169" s="2"/>
      <c r="M169" s="2"/>
      <c r="N169" s="2"/>
    </row>
    <row r="170" spans="1:14" x14ac:dyDescent="0.35">
      <c r="A170" s="2"/>
      <c r="B170" s="2"/>
      <c r="C170" s="2"/>
      <c r="D170" s="2"/>
      <c r="E170" s="98"/>
      <c r="F170" s="2"/>
      <c r="G170" s="2"/>
      <c r="H170" s="2"/>
      <c r="I170" s="2"/>
      <c r="J170" s="2"/>
      <c r="K170" s="2"/>
      <c r="L170" s="2"/>
      <c r="M170" s="2"/>
      <c r="N170" s="2"/>
    </row>
    <row r="171" spans="1:14" x14ac:dyDescent="0.35">
      <c r="A171" s="2"/>
      <c r="B171" s="2"/>
      <c r="C171" s="2"/>
      <c r="D171" s="2"/>
      <c r="E171" s="98"/>
      <c r="F171" s="2"/>
      <c r="G171" s="2"/>
      <c r="H171" s="2"/>
      <c r="I171" s="2"/>
      <c r="J171" s="2"/>
      <c r="K171" s="2"/>
      <c r="L171" s="2"/>
      <c r="M171" s="2"/>
      <c r="N171" s="2"/>
    </row>
    <row r="172" spans="1:14" x14ac:dyDescent="0.35">
      <c r="A172" s="2"/>
      <c r="B172" s="2"/>
      <c r="C172" s="2"/>
      <c r="D172" s="2"/>
      <c r="E172" s="98"/>
      <c r="F172" s="2"/>
      <c r="G172" s="2"/>
      <c r="H172" s="2"/>
      <c r="I172" s="2"/>
      <c r="J172" s="2"/>
      <c r="K172" s="2"/>
      <c r="L172" s="2"/>
      <c r="M172" s="2"/>
      <c r="N172" s="2"/>
    </row>
    <row r="173" spans="1:14" x14ac:dyDescent="0.35">
      <c r="A173" s="2"/>
      <c r="B173" s="2"/>
      <c r="C173" s="2"/>
      <c r="D173" s="2"/>
      <c r="E173" s="98"/>
      <c r="F173" s="2"/>
      <c r="G173" s="2"/>
      <c r="H173" s="2"/>
      <c r="I173" s="2"/>
      <c r="J173" s="2"/>
      <c r="K173" s="2"/>
      <c r="L173" s="2"/>
      <c r="M173" s="2"/>
      <c r="N173" s="2"/>
    </row>
    <row r="174" spans="1:14" x14ac:dyDescent="0.35">
      <c r="A174" s="2"/>
      <c r="B174" s="2"/>
      <c r="C174" s="2"/>
      <c r="D174" s="2"/>
      <c r="E174" s="98"/>
      <c r="F174" s="2"/>
      <c r="G174" s="2"/>
      <c r="H174" s="2"/>
      <c r="I174" s="2"/>
      <c r="J174" s="2"/>
      <c r="K174" s="2"/>
      <c r="L174" s="2"/>
      <c r="M174" s="2"/>
      <c r="N174" s="2"/>
    </row>
    <row r="175" spans="1:14" x14ac:dyDescent="0.35">
      <c r="A175" s="2"/>
      <c r="B175" s="2"/>
      <c r="C175" s="2"/>
      <c r="D175" s="2"/>
      <c r="E175" s="98"/>
      <c r="F175" s="2"/>
      <c r="G175" s="2"/>
      <c r="H175" s="2"/>
      <c r="I175" s="2"/>
      <c r="J175" s="2"/>
      <c r="K175" s="2"/>
      <c r="L175" s="2"/>
      <c r="M175" s="2"/>
      <c r="N175" s="2"/>
    </row>
    <row r="176" spans="1:14" x14ac:dyDescent="0.35">
      <c r="A176" s="2"/>
      <c r="B176" s="2"/>
      <c r="C176" s="2"/>
      <c r="D176" s="2"/>
      <c r="E176" s="98"/>
      <c r="F176" s="2"/>
      <c r="G176" s="2"/>
      <c r="H176" s="2"/>
      <c r="I176" s="2"/>
      <c r="J176" s="2"/>
      <c r="K176" s="2"/>
      <c r="L176" s="2"/>
      <c r="M176" s="2"/>
      <c r="N176" s="2"/>
    </row>
    <row r="177" spans="1:14" x14ac:dyDescent="0.35">
      <c r="A177" s="2"/>
      <c r="B177" s="2"/>
      <c r="C177" s="2"/>
      <c r="D177" s="2"/>
      <c r="E177" s="98"/>
      <c r="F177" s="2"/>
      <c r="G177" s="2"/>
      <c r="H177" s="2"/>
      <c r="I177" s="2"/>
      <c r="J177" s="2"/>
      <c r="K177" s="2"/>
      <c r="L177" s="2"/>
      <c r="M177" s="2"/>
      <c r="N177" s="2"/>
    </row>
    <row r="178" spans="1:14" x14ac:dyDescent="0.35">
      <c r="A178" s="2"/>
      <c r="B178" s="2"/>
      <c r="C178" s="2"/>
      <c r="D178" s="2"/>
      <c r="E178" s="98"/>
      <c r="F178" s="2"/>
      <c r="G178" s="2"/>
      <c r="H178" s="2"/>
      <c r="I178" s="2"/>
      <c r="J178" s="2"/>
      <c r="K178" s="2"/>
      <c r="L178" s="2"/>
      <c r="M178" s="2"/>
      <c r="N178" s="2"/>
    </row>
    <row r="179" spans="1:14" x14ac:dyDescent="0.35">
      <c r="A179" s="2"/>
      <c r="B179" s="2"/>
      <c r="C179" s="2"/>
      <c r="D179" s="2"/>
      <c r="E179" s="98"/>
      <c r="F179" s="2"/>
      <c r="G179" s="2"/>
      <c r="H179" s="2"/>
      <c r="I179" s="2"/>
      <c r="J179" s="2"/>
      <c r="K179" s="2"/>
      <c r="L179" s="2"/>
      <c r="M179" s="2"/>
      <c r="N179" s="2"/>
    </row>
    <row r="180" spans="1:14" x14ac:dyDescent="0.35">
      <c r="A180" s="2"/>
      <c r="B180" s="2"/>
      <c r="C180" s="2"/>
      <c r="D180" s="2"/>
      <c r="E180" s="98"/>
      <c r="F180" s="2"/>
      <c r="G180" s="2"/>
      <c r="H180" s="2"/>
      <c r="I180" s="2"/>
      <c r="J180" s="2"/>
      <c r="K180" s="2"/>
      <c r="L180" s="2"/>
      <c r="M180" s="2"/>
      <c r="N180" s="2"/>
    </row>
    <row r="181" spans="1:14" x14ac:dyDescent="0.35">
      <c r="A181" s="2"/>
      <c r="B181" s="2"/>
      <c r="C181" s="2"/>
      <c r="D181" s="2"/>
      <c r="E181" s="98"/>
      <c r="F181" s="2"/>
      <c r="G181" s="2"/>
      <c r="H181" s="2"/>
      <c r="I181" s="2"/>
      <c r="J181" s="2"/>
      <c r="K181" s="2"/>
      <c r="L181" s="2"/>
      <c r="M181" s="2"/>
      <c r="N181" s="2"/>
    </row>
    <row r="182" spans="1:14" x14ac:dyDescent="0.35">
      <c r="A182" s="2"/>
      <c r="B182" s="2"/>
      <c r="C182" s="2"/>
      <c r="D182" s="2"/>
      <c r="E182" s="98"/>
      <c r="F182" s="2"/>
      <c r="G182" s="2"/>
      <c r="H182" s="2"/>
      <c r="I182" s="2"/>
      <c r="J182" s="2"/>
      <c r="K182" s="2"/>
      <c r="L182" s="2"/>
      <c r="M182" s="2"/>
      <c r="N182" s="2"/>
    </row>
    <row r="183" spans="1:14" x14ac:dyDescent="0.35">
      <c r="A183" s="2"/>
      <c r="B183" s="2"/>
      <c r="C183" s="2"/>
      <c r="D183" s="2"/>
      <c r="E183" s="98"/>
      <c r="F183" s="2"/>
      <c r="G183" s="2"/>
      <c r="H183" s="2"/>
      <c r="I183" s="2"/>
      <c r="J183" s="2"/>
      <c r="K183" s="2"/>
      <c r="L183" s="2"/>
      <c r="M183" s="2"/>
      <c r="N183" s="2"/>
    </row>
    <row r="184" spans="1:14" x14ac:dyDescent="0.35">
      <c r="A184" s="2"/>
      <c r="B184" s="2"/>
      <c r="C184" s="2"/>
      <c r="D184" s="2"/>
      <c r="E184" s="98"/>
      <c r="F184" s="2"/>
      <c r="G184" s="2"/>
      <c r="H184" s="2"/>
      <c r="I184" s="2"/>
      <c r="J184" s="2"/>
      <c r="K184" s="2"/>
      <c r="L184" s="2"/>
      <c r="M184" s="2"/>
      <c r="N184" s="2"/>
    </row>
    <row r="185" spans="1:14" x14ac:dyDescent="0.35">
      <c r="A185" s="2"/>
      <c r="B185" s="2"/>
      <c r="C185" s="2"/>
      <c r="D185" s="2"/>
      <c r="E185" s="98"/>
      <c r="F185" s="2"/>
      <c r="G185" s="2"/>
      <c r="H185" s="2"/>
      <c r="I185" s="2"/>
      <c r="J185" s="2"/>
      <c r="K185" s="2"/>
      <c r="L185" s="2"/>
      <c r="M185" s="2"/>
      <c r="N185" s="2"/>
    </row>
    <row r="186" spans="1:14" x14ac:dyDescent="0.35">
      <c r="A186" s="2"/>
      <c r="B186" s="2"/>
      <c r="C186" s="2"/>
      <c r="D186" s="2"/>
      <c r="E186" s="98"/>
      <c r="F186" s="2"/>
      <c r="G186" s="2"/>
      <c r="H186" s="2"/>
      <c r="I186" s="2"/>
      <c r="J186" s="2"/>
      <c r="K186" s="2"/>
      <c r="L186" s="2"/>
      <c r="M186" s="2"/>
      <c r="N186" s="2"/>
    </row>
    <row r="187" spans="1:14" x14ac:dyDescent="0.35">
      <c r="A187" s="2"/>
      <c r="B187" s="2"/>
      <c r="C187" s="2"/>
      <c r="D187" s="2"/>
      <c r="E187" s="98"/>
      <c r="F187" s="2"/>
      <c r="G187" s="2"/>
      <c r="H187" s="2"/>
      <c r="I187" s="2"/>
      <c r="J187" s="2"/>
      <c r="K187" s="2"/>
      <c r="L187" s="2"/>
      <c r="M187" s="2"/>
      <c r="N187" s="2"/>
    </row>
    <row r="188" spans="1:14" x14ac:dyDescent="0.35">
      <c r="A188" s="2"/>
      <c r="B188" s="2"/>
      <c r="C188" s="2"/>
      <c r="D188" s="2"/>
      <c r="E188" s="98"/>
      <c r="F188" s="2"/>
      <c r="G188" s="2"/>
      <c r="H188" s="2"/>
      <c r="I188" s="2"/>
      <c r="J188" s="2"/>
      <c r="K188" s="2"/>
      <c r="L188" s="2"/>
      <c r="M188" s="2"/>
      <c r="N188" s="2"/>
    </row>
    <row r="189" spans="1:14" x14ac:dyDescent="0.35">
      <c r="A189" s="2"/>
      <c r="B189" s="2"/>
      <c r="C189" s="2"/>
      <c r="D189" s="2"/>
      <c r="E189" s="98"/>
      <c r="F189" s="2"/>
      <c r="G189" s="2"/>
      <c r="H189" s="2"/>
      <c r="I189" s="2"/>
      <c r="J189" s="2"/>
      <c r="K189" s="2"/>
      <c r="L189" s="2"/>
      <c r="M189" s="2"/>
      <c r="N189" s="2"/>
    </row>
    <row r="190" spans="1:14" x14ac:dyDescent="0.35">
      <c r="A190" s="2"/>
      <c r="B190" s="2"/>
      <c r="C190" s="2"/>
      <c r="D190" s="2"/>
      <c r="E190" s="98"/>
      <c r="F190" s="2"/>
      <c r="G190" s="2"/>
      <c r="H190" s="2"/>
      <c r="I190" s="2"/>
      <c r="J190" s="2"/>
      <c r="K190" s="2"/>
      <c r="L190" s="2"/>
      <c r="M190" s="2"/>
      <c r="N190" s="2"/>
    </row>
    <row r="191" spans="1:14" x14ac:dyDescent="0.35">
      <c r="A191" s="2"/>
      <c r="B191" s="2"/>
      <c r="C191" s="2"/>
      <c r="D191" s="2"/>
      <c r="E191" s="98"/>
      <c r="F191" s="2"/>
      <c r="G191" s="2"/>
      <c r="H191" s="2"/>
      <c r="I191" s="2"/>
      <c r="J191" s="2"/>
      <c r="K191" s="2"/>
      <c r="L191" s="2"/>
      <c r="M191" s="2"/>
      <c r="N191" s="2"/>
    </row>
    <row r="192" spans="1:14" x14ac:dyDescent="0.35">
      <c r="A192" s="2"/>
      <c r="B192" s="2"/>
      <c r="C192" s="2"/>
      <c r="D192" s="2"/>
      <c r="E192" s="98"/>
      <c r="F192" s="2"/>
      <c r="G192" s="2"/>
      <c r="H192" s="2"/>
      <c r="I192" s="2"/>
      <c r="J192" s="2"/>
      <c r="K192" s="2"/>
      <c r="L192" s="2"/>
      <c r="M192" s="2"/>
      <c r="N192" s="2"/>
    </row>
    <row r="193" spans="1:14" x14ac:dyDescent="0.35">
      <c r="A193" s="2"/>
      <c r="B193" s="2"/>
      <c r="C193" s="2"/>
      <c r="D193" s="2"/>
      <c r="E193" s="98"/>
      <c r="F193" s="2"/>
      <c r="G193" s="2"/>
      <c r="H193" s="2"/>
      <c r="I193" s="2"/>
      <c r="J193" s="2"/>
      <c r="K193" s="2"/>
      <c r="L193" s="2"/>
      <c r="M193" s="2"/>
      <c r="N193" s="2"/>
    </row>
    <row r="194" spans="1:14" x14ac:dyDescent="0.35">
      <c r="A194" s="2"/>
      <c r="B194" s="2"/>
      <c r="C194" s="2"/>
      <c r="D194" s="2"/>
      <c r="E194" s="98"/>
      <c r="F194" s="2"/>
      <c r="G194" s="2"/>
      <c r="H194" s="2"/>
      <c r="I194" s="2"/>
      <c r="J194" s="2"/>
      <c r="K194" s="2"/>
      <c r="L194" s="2"/>
      <c r="M194" s="2"/>
      <c r="N194" s="2"/>
    </row>
    <row r="195" spans="1:14" x14ac:dyDescent="0.35">
      <c r="A195" s="2"/>
      <c r="B195" s="2"/>
      <c r="C195" s="2"/>
      <c r="D195" s="2"/>
      <c r="E195" s="98"/>
      <c r="F195" s="2"/>
      <c r="G195" s="2"/>
      <c r="H195" s="2"/>
      <c r="I195" s="2"/>
      <c r="J195" s="2"/>
      <c r="K195" s="2"/>
      <c r="L195" s="2"/>
      <c r="M195" s="2"/>
      <c r="N195" s="2"/>
    </row>
    <row r="196" spans="1:14" x14ac:dyDescent="0.35">
      <c r="A196" s="2"/>
      <c r="B196" s="2"/>
      <c r="C196" s="2"/>
      <c r="D196" s="2"/>
      <c r="E196" s="98"/>
      <c r="F196" s="2"/>
      <c r="G196" s="2"/>
      <c r="H196" s="2"/>
      <c r="I196" s="2"/>
      <c r="J196" s="2"/>
      <c r="K196" s="2"/>
      <c r="L196" s="2"/>
      <c r="M196" s="2"/>
      <c r="N196" s="2"/>
    </row>
    <row r="197" spans="1:14" x14ac:dyDescent="0.35">
      <c r="A197" s="2"/>
      <c r="B197" s="2"/>
      <c r="C197" s="2"/>
      <c r="D197" s="2"/>
      <c r="E197" s="98"/>
      <c r="F197" s="2"/>
      <c r="G197" s="2"/>
      <c r="H197" s="2"/>
      <c r="I197" s="2"/>
      <c r="J197" s="2"/>
      <c r="K197" s="2"/>
      <c r="L197" s="2"/>
      <c r="M197" s="2"/>
      <c r="N197" s="2"/>
    </row>
    <row r="198" spans="1:14" x14ac:dyDescent="0.35">
      <c r="A198" s="2"/>
      <c r="B198" s="2"/>
      <c r="C198" s="2"/>
      <c r="D198" s="2"/>
      <c r="E198" s="98"/>
      <c r="F198" s="2"/>
      <c r="G198" s="2"/>
      <c r="H198" s="2"/>
      <c r="I198" s="2"/>
      <c r="J198" s="2"/>
      <c r="K198" s="2"/>
      <c r="L198" s="2"/>
      <c r="M198" s="2"/>
      <c r="N198" s="2"/>
    </row>
    <row r="199" spans="1:14" x14ac:dyDescent="0.35">
      <c r="A199" s="2"/>
      <c r="B199" s="2"/>
      <c r="C199" s="2"/>
      <c r="D199" s="2"/>
      <c r="E199" s="98"/>
      <c r="F199" s="2"/>
      <c r="G199" s="2"/>
      <c r="H199" s="2"/>
      <c r="I199" s="2"/>
      <c r="J199" s="2"/>
      <c r="K199" s="2"/>
      <c r="L199" s="2"/>
      <c r="M199" s="2"/>
      <c r="N199" s="2"/>
    </row>
    <row r="200" spans="1:14" x14ac:dyDescent="0.35">
      <c r="A200" s="2"/>
      <c r="B200" s="2"/>
      <c r="C200" s="2"/>
      <c r="D200" s="2"/>
      <c r="E200" s="98"/>
      <c r="F200" s="2"/>
      <c r="G200" s="2"/>
      <c r="H200" s="2"/>
      <c r="I200" s="2"/>
      <c r="J200" s="2"/>
      <c r="K200" s="2"/>
      <c r="L200" s="2"/>
      <c r="M200" s="2"/>
      <c r="N200" s="2"/>
    </row>
    <row r="201" spans="1:14" x14ac:dyDescent="0.35">
      <c r="A201" s="2"/>
      <c r="B201" s="2"/>
      <c r="C201" s="2"/>
      <c r="D201" s="2"/>
      <c r="E201" s="98"/>
      <c r="F201" s="2"/>
      <c r="G201" s="2"/>
      <c r="H201" s="2"/>
      <c r="I201" s="2"/>
      <c r="J201" s="2"/>
      <c r="K201" s="2"/>
      <c r="L201" s="2"/>
      <c r="M201" s="2"/>
      <c r="N201" s="2"/>
    </row>
    <row r="202" spans="1:14" x14ac:dyDescent="0.35">
      <c r="A202" s="2"/>
      <c r="B202" s="2"/>
      <c r="C202" s="2"/>
      <c r="D202" s="2"/>
      <c r="E202" s="98"/>
      <c r="F202" s="2"/>
      <c r="G202" s="2"/>
      <c r="H202" s="2"/>
      <c r="I202" s="2"/>
      <c r="J202" s="2"/>
      <c r="K202" s="2"/>
      <c r="L202" s="2"/>
      <c r="M202" s="2"/>
      <c r="N202" s="2"/>
    </row>
    <row r="203" spans="1:14" x14ac:dyDescent="0.35">
      <c r="A203" s="2"/>
      <c r="B203" s="2"/>
      <c r="C203" s="2"/>
      <c r="D203" s="2"/>
      <c r="E203" s="98"/>
      <c r="F203" s="2"/>
      <c r="G203" s="2"/>
      <c r="H203" s="2"/>
      <c r="I203" s="2"/>
      <c r="J203" s="2"/>
      <c r="K203" s="2"/>
      <c r="L203" s="2"/>
      <c r="M203" s="2"/>
      <c r="N203" s="2"/>
    </row>
    <row r="204" spans="1:14" x14ac:dyDescent="0.35">
      <c r="A204" s="2"/>
      <c r="B204" s="2"/>
      <c r="C204" s="2"/>
      <c r="D204" s="2"/>
      <c r="E204" s="98"/>
      <c r="F204" s="2"/>
      <c r="G204" s="2"/>
      <c r="H204" s="2"/>
      <c r="I204" s="2"/>
      <c r="J204" s="2"/>
      <c r="K204" s="2"/>
      <c r="L204" s="2"/>
      <c r="M204" s="2"/>
      <c r="N204" s="2"/>
    </row>
    <row r="205" spans="1:14" x14ac:dyDescent="0.35">
      <c r="A205" s="2"/>
      <c r="B205" s="2"/>
      <c r="C205" s="2"/>
      <c r="D205" s="2"/>
      <c r="E205" s="98"/>
      <c r="F205" s="2"/>
      <c r="G205" s="2"/>
      <c r="H205" s="2"/>
      <c r="I205" s="2"/>
      <c r="J205" s="2"/>
      <c r="K205" s="2"/>
      <c r="L205" s="2"/>
      <c r="M205" s="2"/>
      <c r="N205" s="2"/>
    </row>
    <row r="206" spans="1:14" x14ac:dyDescent="0.35">
      <c r="A206" s="2"/>
      <c r="B206" s="2"/>
      <c r="C206" s="2"/>
      <c r="D206" s="2"/>
      <c r="E206" s="98"/>
      <c r="F206" s="2"/>
      <c r="G206" s="2"/>
      <c r="H206" s="2"/>
      <c r="I206" s="2"/>
      <c r="J206" s="2"/>
      <c r="K206" s="2"/>
      <c r="L206" s="2"/>
      <c r="M206" s="2"/>
      <c r="N206" s="2"/>
    </row>
    <row r="207" spans="1:14" x14ac:dyDescent="0.35">
      <c r="A207" s="2"/>
      <c r="B207" s="2"/>
      <c r="C207" s="2"/>
      <c r="D207" s="2"/>
      <c r="E207" s="98"/>
      <c r="F207" s="2"/>
      <c r="G207" s="2"/>
      <c r="H207" s="2"/>
      <c r="I207" s="2"/>
      <c r="J207" s="2"/>
      <c r="K207" s="2"/>
      <c r="L207" s="2"/>
      <c r="M207" s="2"/>
      <c r="N207" s="2"/>
    </row>
    <row r="208" spans="1:14" x14ac:dyDescent="0.35">
      <c r="A208" s="2"/>
      <c r="B208" s="2"/>
      <c r="C208" s="2"/>
      <c r="D208" s="2"/>
      <c r="E208" s="98"/>
      <c r="F208" s="2"/>
      <c r="G208" s="2"/>
      <c r="H208" s="2"/>
      <c r="I208" s="2"/>
      <c r="J208" s="2"/>
      <c r="K208" s="2"/>
      <c r="L208" s="2"/>
      <c r="M208" s="2"/>
      <c r="N208" s="2"/>
    </row>
    <row r="209" spans="1:14" x14ac:dyDescent="0.35">
      <c r="A209" s="2"/>
      <c r="B209" s="2"/>
      <c r="C209" s="2"/>
      <c r="D209" s="2"/>
      <c r="E209" s="98"/>
      <c r="F209" s="2"/>
      <c r="G209" s="2"/>
      <c r="H209" s="2"/>
      <c r="I209" s="2"/>
      <c r="J209" s="2"/>
      <c r="K209" s="2"/>
      <c r="L209" s="2"/>
      <c r="M209" s="2"/>
      <c r="N209" s="2"/>
    </row>
    <row r="210" spans="1:14" x14ac:dyDescent="0.35">
      <c r="A210" s="2"/>
      <c r="B210" s="2"/>
      <c r="C210" s="2"/>
      <c r="D210" s="2"/>
      <c r="E210" s="98"/>
      <c r="F210" s="2"/>
      <c r="G210" s="2"/>
      <c r="H210" s="2"/>
      <c r="I210" s="2"/>
      <c r="J210" s="2"/>
      <c r="K210" s="2"/>
      <c r="L210" s="2"/>
      <c r="M210" s="2"/>
      <c r="N210" s="2"/>
    </row>
    <row r="211" spans="1:14" x14ac:dyDescent="0.35">
      <c r="A211" s="2"/>
      <c r="B211" s="2"/>
      <c r="C211" s="2"/>
      <c r="D211" s="2"/>
      <c r="E211" s="98"/>
      <c r="F211" s="2"/>
      <c r="G211" s="2"/>
      <c r="H211" s="2"/>
      <c r="I211" s="2"/>
      <c r="J211" s="2"/>
      <c r="K211" s="2"/>
      <c r="L211" s="2"/>
      <c r="M211" s="2"/>
      <c r="N211" s="2"/>
    </row>
    <row r="212" spans="1:14" x14ac:dyDescent="0.35">
      <c r="A212" s="2"/>
      <c r="B212" s="2"/>
      <c r="C212" s="2"/>
      <c r="D212" s="2"/>
      <c r="E212" s="98"/>
      <c r="F212" s="2"/>
      <c r="G212" s="2"/>
      <c r="H212" s="2"/>
      <c r="I212" s="2"/>
      <c r="J212" s="2"/>
      <c r="K212" s="2"/>
      <c r="L212" s="2"/>
      <c r="M212" s="2"/>
      <c r="N212" s="2"/>
    </row>
    <row r="213" spans="1:14" x14ac:dyDescent="0.35">
      <c r="A213" s="2"/>
      <c r="B213" s="2"/>
      <c r="C213" s="2"/>
      <c r="D213" s="2"/>
      <c r="E213" s="98"/>
      <c r="F213" s="2"/>
      <c r="G213" s="2"/>
      <c r="H213" s="2"/>
      <c r="I213" s="2"/>
      <c r="J213" s="2"/>
      <c r="K213" s="2"/>
      <c r="L213" s="2"/>
      <c r="M213" s="2"/>
      <c r="N213" s="2"/>
    </row>
    <row r="214" spans="1:14" x14ac:dyDescent="0.35">
      <c r="A214" s="2"/>
      <c r="B214" s="2"/>
      <c r="C214" s="2"/>
      <c r="D214" s="2"/>
      <c r="E214" s="98"/>
      <c r="F214" s="2"/>
      <c r="G214" s="2"/>
      <c r="H214" s="2"/>
      <c r="I214" s="2"/>
      <c r="J214" s="2"/>
      <c r="K214" s="2"/>
      <c r="L214" s="2"/>
      <c r="M214" s="2"/>
      <c r="N214" s="2"/>
    </row>
    <row r="215" spans="1:14" x14ac:dyDescent="0.35">
      <c r="A215" s="2"/>
      <c r="B215" s="2"/>
      <c r="C215" s="2"/>
      <c r="D215" s="2"/>
      <c r="E215" s="98"/>
      <c r="F215" s="2"/>
      <c r="G215" s="2"/>
      <c r="H215" s="2"/>
      <c r="I215" s="2"/>
      <c r="J215" s="2"/>
      <c r="K215" s="2"/>
      <c r="L215" s="2"/>
      <c r="M215" s="2"/>
      <c r="N215" s="2"/>
    </row>
    <row r="216" spans="1:14" x14ac:dyDescent="0.35">
      <c r="A216" s="2"/>
      <c r="B216" s="2"/>
      <c r="C216" s="2"/>
      <c r="D216" s="2"/>
      <c r="E216" s="98"/>
      <c r="F216" s="2"/>
      <c r="G216" s="2"/>
      <c r="H216" s="2"/>
      <c r="I216" s="2"/>
      <c r="J216" s="2"/>
      <c r="K216" s="2"/>
      <c r="L216" s="2"/>
      <c r="M216" s="2"/>
      <c r="N216" s="2"/>
    </row>
    <row r="217" spans="1:14" x14ac:dyDescent="0.35">
      <c r="A217" s="2"/>
      <c r="B217" s="2"/>
      <c r="C217" s="2"/>
      <c r="D217" s="2"/>
      <c r="E217" s="98"/>
      <c r="F217" s="2"/>
      <c r="G217" s="2"/>
      <c r="H217" s="2"/>
      <c r="I217" s="2"/>
      <c r="J217" s="2"/>
      <c r="K217" s="2"/>
      <c r="L217" s="2"/>
      <c r="M217" s="2"/>
      <c r="N217" s="2"/>
    </row>
    <row r="218" spans="1:14" x14ac:dyDescent="0.35">
      <c r="A218" s="2"/>
      <c r="B218" s="2"/>
      <c r="C218" s="2"/>
      <c r="D218" s="2"/>
      <c r="E218" s="98"/>
      <c r="F218" s="2"/>
      <c r="G218" s="2"/>
      <c r="H218" s="2"/>
      <c r="I218" s="2"/>
      <c r="J218" s="2"/>
      <c r="K218" s="2"/>
      <c r="L218" s="2"/>
      <c r="M218" s="2"/>
      <c r="N218" s="2"/>
    </row>
    <row r="219" spans="1:14" x14ac:dyDescent="0.35">
      <c r="A219" s="2"/>
      <c r="B219" s="2"/>
      <c r="C219" s="2"/>
      <c r="D219" s="2"/>
      <c r="E219" s="98"/>
      <c r="F219" s="2"/>
      <c r="G219" s="2"/>
      <c r="H219" s="2"/>
      <c r="I219" s="2"/>
      <c r="J219" s="2"/>
      <c r="K219" s="2"/>
      <c r="L219" s="2"/>
      <c r="M219" s="2"/>
      <c r="N219" s="2"/>
    </row>
    <row r="220" spans="1:14" x14ac:dyDescent="0.35">
      <c r="A220" s="2"/>
      <c r="B220" s="2"/>
      <c r="C220" s="2"/>
      <c r="D220" s="2"/>
      <c r="E220" s="98"/>
      <c r="F220" s="2"/>
      <c r="G220" s="2"/>
      <c r="H220" s="2"/>
      <c r="I220" s="2"/>
      <c r="J220" s="2"/>
      <c r="K220" s="2"/>
      <c r="L220" s="2"/>
      <c r="M220" s="2"/>
      <c r="N220" s="2"/>
    </row>
    <row r="221" spans="1:14" x14ac:dyDescent="0.35">
      <c r="A221" s="2"/>
      <c r="B221" s="2"/>
      <c r="C221" s="2"/>
      <c r="D221" s="2"/>
      <c r="E221" s="98"/>
      <c r="F221" s="2"/>
      <c r="G221" s="2"/>
      <c r="H221" s="2"/>
      <c r="I221" s="2"/>
      <c r="J221" s="2"/>
      <c r="K221" s="2"/>
      <c r="L221" s="2"/>
      <c r="M221" s="2"/>
      <c r="N221" s="2"/>
    </row>
    <row r="222" spans="1:14" x14ac:dyDescent="0.35">
      <c r="A222" s="2"/>
      <c r="B222" s="2"/>
      <c r="C222" s="2"/>
      <c r="D222" s="2"/>
      <c r="E222" s="98"/>
      <c r="F222" s="2"/>
      <c r="G222" s="2"/>
      <c r="H222" s="2"/>
      <c r="I222" s="2"/>
      <c r="J222" s="2"/>
      <c r="K222" s="2"/>
      <c r="L222" s="2"/>
      <c r="M222" s="2"/>
      <c r="N222" s="2"/>
    </row>
    <row r="223" spans="1:14" x14ac:dyDescent="0.35">
      <c r="A223" s="2"/>
      <c r="B223" s="2"/>
      <c r="C223" s="2"/>
      <c r="D223" s="2"/>
      <c r="E223" s="98"/>
      <c r="F223" s="2"/>
      <c r="G223" s="2"/>
      <c r="H223" s="2"/>
      <c r="I223" s="2"/>
      <c r="J223" s="2"/>
      <c r="K223" s="2"/>
      <c r="L223" s="2"/>
      <c r="M223" s="2"/>
      <c r="N223" s="2"/>
    </row>
    <row r="224" spans="1:14" x14ac:dyDescent="0.35">
      <c r="A224" s="2"/>
      <c r="B224" s="2"/>
      <c r="C224" s="2"/>
      <c r="D224" s="2"/>
      <c r="E224" s="98"/>
      <c r="F224" s="2"/>
      <c r="G224" s="2"/>
      <c r="H224" s="2"/>
      <c r="I224" s="2"/>
      <c r="J224" s="2"/>
      <c r="K224" s="2"/>
      <c r="L224" s="2"/>
      <c r="M224" s="2"/>
      <c r="N224" s="2"/>
    </row>
    <row r="225" spans="1:14" x14ac:dyDescent="0.35">
      <c r="A225" s="2"/>
      <c r="B225" s="2"/>
      <c r="C225" s="2"/>
      <c r="D225" s="2"/>
      <c r="E225" s="98"/>
      <c r="F225" s="2"/>
      <c r="G225" s="2"/>
      <c r="H225" s="2"/>
      <c r="I225" s="2"/>
      <c r="J225" s="2"/>
      <c r="K225" s="2"/>
      <c r="L225" s="2"/>
      <c r="M225" s="2"/>
      <c r="N225" s="2"/>
    </row>
    <row r="226" spans="1:14" x14ac:dyDescent="0.35">
      <c r="A226" s="2"/>
      <c r="B226" s="2"/>
      <c r="C226" s="2"/>
      <c r="D226" s="2"/>
      <c r="E226" s="98"/>
      <c r="F226" s="2"/>
      <c r="G226" s="2"/>
      <c r="H226" s="2"/>
      <c r="I226" s="2"/>
      <c r="J226" s="2"/>
      <c r="K226" s="2"/>
      <c r="L226" s="2"/>
      <c r="M226" s="2"/>
      <c r="N226" s="2"/>
    </row>
    <row r="227" spans="1:14" x14ac:dyDescent="0.35">
      <c r="A227" s="2"/>
      <c r="B227" s="2"/>
      <c r="C227" s="2"/>
      <c r="D227" s="2"/>
      <c r="E227" s="98"/>
      <c r="F227" s="2"/>
      <c r="G227" s="2"/>
      <c r="H227" s="2"/>
      <c r="I227" s="2"/>
      <c r="J227" s="2"/>
      <c r="K227" s="2"/>
      <c r="L227" s="2"/>
      <c r="M227" s="2"/>
      <c r="N227" s="2"/>
    </row>
    <row r="228" spans="1:14" x14ac:dyDescent="0.35">
      <c r="A228" s="2"/>
      <c r="B228" s="2"/>
      <c r="C228" s="2"/>
      <c r="D228" s="2"/>
      <c r="E228" s="98"/>
      <c r="F228" s="2"/>
      <c r="G228" s="2"/>
      <c r="H228" s="2"/>
      <c r="I228" s="2"/>
      <c r="J228" s="2"/>
      <c r="K228" s="2"/>
      <c r="L228" s="2"/>
      <c r="M228" s="2"/>
      <c r="N228" s="2"/>
    </row>
    <row r="229" spans="1:14" x14ac:dyDescent="0.35">
      <c r="A229" s="2"/>
      <c r="B229" s="2"/>
      <c r="C229" s="2"/>
      <c r="D229" s="2"/>
      <c r="E229" s="98"/>
      <c r="F229" s="2"/>
      <c r="G229" s="2"/>
      <c r="H229" s="2"/>
      <c r="I229" s="2"/>
      <c r="J229" s="2"/>
      <c r="K229" s="2"/>
      <c r="L229" s="2"/>
      <c r="M229" s="2"/>
      <c r="N229" s="2"/>
    </row>
    <row r="230" spans="1:14" x14ac:dyDescent="0.35">
      <c r="A230" s="2"/>
      <c r="B230" s="2"/>
      <c r="C230" s="2"/>
      <c r="D230" s="2"/>
      <c r="E230" s="98"/>
      <c r="F230" s="2"/>
      <c r="G230" s="2"/>
      <c r="H230" s="2"/>
      <c r="I230" s="2"/>
      <c r="J230" s="2"/>
      <c r="K230" s="2"/>
      <c r="L230" s="2"/>
      <c r="M230" s="2"/>
      <c r="N230" s="2"/>
    </row>
    <row r="231" spans="1:14" x14ac:dyDescent="0.35">
      <c r="A231" s="2"/>
      <c r="B231" s="2"/>
      <c r="C231" s="2"/>
      <c r="D231" s="2"/>
      <c r="E231" s="98"/>
      <c r="F231" s="2"/>
      <c r="G231" s="2"/>
      <c r="H231" s="2"/>
      <c r="I231" s="2"/>
      <c r="J231" s="2"/>
      <c r="K231" s="2"/>
      <c r="L231" s="2"/>
      <c r="M231" s="2"/>
      <c r="N231" s="2"/>
    </row>
    <row r="232" spans="1:14" x14ac:dyDescent="0.35">
      <c r="A232" s="2"/>
      <c r="B232" s="2"/>
      <c r="C232" s="2"/>
      <c r="D232" s="2"/>
      <c r="E232" s="98"/>
      <c r="F232" s="2"/>
      <c r="G232" s="2"/>
      <c r="H232" s="2"/>
      <c r="I232" s="2"/>
      <c r="J232" s="2"/>
      <c r="K232" s="2"/>
      <c r="L232" s="2"/>
      <c r="M232" s="2"/>
      <c r="N232" s="2"/>
    </row>
    <row r="233" spans="1:14" x14ac:dyDescent="0.35">
      <c r="A233" s="2"/>
      <c r="B233" s="2"/>
      <c r="C233" s="2"/>
      <c r="D233" s="2"/>
      <c r="E233" s="98"/>
      <c r="F233" s="2"/>
      <c r="G233" s="2"/>
      <c r="H233" s="2"/>
      <c r="I233" s="2"/>
      <c r="J233" s="2"/>
      <c r="K233" s="2"/>
      <c r="L233" s="2"/>
      <c r="M233" s="2"/>
      <c r="N233" s="2"/>
    </row>
    <row r="234" spans="1:14" x14ac:dyDescent="0.35">
      <c r="A234" s="2"/>
      <c r="B234" s="2"/>
      <c r="C234" s="2"/>
      <c r="D234" s="2"/>
      <c r="E234" s="98"/>
      <c r="F234" s="2"/>
      <c r="G234" s="2"/>
      <c r="H234" s="2"/>
      <c r="I234" s="2"/>
      <c r="J234" s="2"/>
      <c r="K234" s="2"/>
      <c r="L234" s="2"/>
      <c r="M234" s="2"/>
      <c r="N234" s="2"/>
    </row>
    <row r="235" spans="1:14" x14ac:dyDescent="0.35">
      <c r="A235" s="2"/>
      <c r="B235" s="2"/>
      <c r="C235" s="2"/>
      <c r="D235" s="2"/>
      <c r="E235" s="98"/>
      <c r="F235" s="2"/>
      <c r="G235" s="2"/>
      <c r="H235" s="2"/>
      <c r="I235" s="2"/>
      <c r="J235" s="2"/>
      <c r="K235" s="2"/>
      <c r="L235" s="2"/>
      <c r="M235" s="2"/>
      <c r="N235" s="2"/>
    </row>
    <row r="236" spans="1:14" x14ac:dyDescent="0.35">
      <c r="A236" s="2"/>
      <c r="B236" s="2"/>
      <c r="C236" s="2"/>
      <c r="D236" s="2"/>
      <c r="E236" s="98"/>
      <c r="F236" s="2"/>
      <c r="G236" s="2"/>
      <c r="H236" s="2"/>
      <c r="I236" s="2"/>
      <c r="J236" s="2"/>
      <c r="K236" s="2"/>
      <c r="L236" s="2"/>
      <c r="M236" s="2"/>
      <c r="N236" s="2"/>
    </row>
    <row r="237" spans="1:14" x14ac:dyDescent="0.35">
      <c r="A237" s="2"/>
      <c r="B237" s="2"/>
      <c r="C237" s="2"/>
      <c r="D237" s="2"/>
      <c r="E237" s="98"/>
      <c r="F237" s="2"/>
      <c r="G237" s="2"/>
      <c r="H237" s="2"/>
      <c r="I237" s="2"/>
      <c r="J237" s="2"/>
      <c r="K237" s="2"/>
      <c r="L237" s="2"/>
      <c r="M237" s="2"/>
      <c r="N237" s="2"/>
    </row>
    <row r="238" spans="1:14" x14ac:dyDescent="0.35">
      <c r="A238" s="2"/>
      <c r="B238" s="2"/>
      <c r="C238" s="2"/>
      <c r="D238" s="2"/>
      <c r="E238" s="98"/>
      <c r="F238" s="2"/>
      <c r="G238" s="2"/>
      <c r="H238" s="2"/>
      <c r="I238" s="2"/>
      <c r="J238" s="2"/>
      <c r="K238" s="2"/>
      <c r="L238" s="2"/>
      <c r="M238" s="2"/>
      <c r="N238" s="2"/>
    </row>
    <row r="239" spans="1:14" x14ac:dyDescent="0.35">
      <c r="A239" s="2"/>
      <c r="B239" s="2"/>
      <c r="C239" s="2"/>
      <c r="D239" s="2"/>
      <c r="E239" s="98"/>
      <c r="F239" s="2"/>
      <c r="G239" s="2"/>
      <c r="H239" s="2"/>
      <c r="I239" s="2"/>
      <c r="J239" s="2"/>
      <c r="K239" s="2"/>
      <c r="L239" s="2"/>
      <c r="M239" s="2"/>
      <c r="N239" s="2"/>
    </row>
    <row r="240" spans="1:14" x14ac:dyDescent="0.35">
      <c r="A240" s="2"/>
      <c r="B240" s="2"/>
      <c r="C240" s="2"/>
      <c r="D240" s="2"/>
      <c r="E240" s="98"/>
      <c r="F240" s="2"/>
      <c r="G240" s="2"/>
      <c r="H240" s="2"/>
      <c r="I240" s="2"/>
      <c r="J240" s="2"/>
      <c r="K240" s="2"/>
      <c r="L240" s="2"/>
      <c r="M240" s="2"/>
      <c r="N240" s="2"/>
    </row>
    <row r="241" spans="1:14" x14ac:dyDescent="0.35">
      <c r="A241" s="2"/>
      <c r="B241" s="2"/>
      <c r="C241" s="2"/>
      <c r="D241" s="2"/>
      <c r="E241" s="98"/>
      <c r="F241" s="2"/>
      <c r="G241" s="2"/>
      <c r="H241" s="2"/>
      <c r="I241" s="2"/>
      <c r="J241" s="2"/>
      <c r="K241" s="2"/>
      <c r="L241" s="2"/>
      <c r="M241" s="2"/>
      <c r="N241" s="2"/>
    </row>
    <row r="242" spans="1:14" x14ac:dyDescent="0.35">
      <c r="A242" s="2"/>
      <c r="B242" s="2"/>
      <c r="C242" s="2"/>
      <c r="D242" s="2"/>
      <c r="E242" s="98"/>
      <c r="F242" s="2"/>
      <c r="G242" s="2"/>
      <c r="H242" s="2"/>
      <c r="I242" s="2"/>
      <c r="J242" s="2"/>
      <c r="K242" s="2"/>
      <c r="L242" s="2"/>
      <c r="M242" s="2"/>
      <c r="N242" s="2"/>
    </row>
    <row r="243" spans="1:14" x14ac:dyDescent="0.35">
      <c r="A243" s="2"/>
      <c r="B243" s="2"/>
      <c r="C243" s="2"/>
      <c r="D243" s="2"/>
      <c r="E243" s="98"/>
      <c r="F243" s="2"/>
      <c r="G243" s="2"/>
      <c r="H243" s="2"/>
      <c r="I243" s="2"/>
      <c r="J243" s="2"/>
      <c r="K243" s="2"/>
      <c r="L243" s="2"/>
      <c r="M243" s="2"/>
      <c r="N243" s="2"/>
    </row>
    <row r="244" spans="1:14" x14ac:dyDescent="0.35">
      <c r="A244" s="2"/>
      <c r="B244" s="2"/>
      <c r="C244" s="2"/>
      <c r="D244" s="2"/>
      <c r="E244" s="98"/>
      <c r="F244" s="2"/>
      <c r="G244" s="2"/>
      <c r="H244" s="2"/>
      <c r="I244" s="2"/>
      <c r="J244" s="2"/>
      <c r="K244" s="2"/>
      <c r="L244" s="2"/>
      <c r="M244" s="2"/>
      <c r="N244" s="2"/>
    </row>
    <row r="245" spans="1:14" x14ac:dyDescent="0.35">
      <c r="A245" s="2"/>
      <c r="B245" s="2"/>
      <c r="C245" s="2"/>
      <c r="D245" s="2"/>
      <c r="E245" s="98"/>
      <c r="F245" s="2"/>
      <c r="G245" s="2"/>
      <c r="H245" s="2"/>
      <c r="I245" s="2"/>
      <c r="J245" s="2"/>
      <c r="K245" s="2"/>
      <c r="L245" s="2"/>
      <c r="M245" s="2"/>
      <c r="N245" s="2"/>
    </row>
    <row r="246" spans="1:14" x14ac:dyDescent="0.35">
      <c r="A246" s="2"/>
      <c r="B246" s="2"/>
      <c r="C246" s="2"/>
      <c r="D246" s="2"/>
      <c r="E246" s="98"/>
      <c r="F246" s="2"/>
      <c r="G246" s="2"/>
      <c r="H246" s="2"/>
      <c r="I246" s="2"/>
      <c r="J246" s="2"/>
      <c r="K246" s="2"/>
      <c r="L246" s="2"/>
      <c r="M246" s="2"/>
      <c r="N246" s="2"/>
    </row>
    <row r="247" spans="1:14" x14ac:dyDescent="0.35">
      <c r="A247" s="2"/>
      <c r="B247" s="2"/>
      <c r="C247" s="2"/>
      <c r="D247" s="2"/>
      <c r="E247" s="98"/>
      <c r="F247" s="2"/>
      <c r="G247" s="2"/>
      <c r="H247" s="2"/>
      <c r="I247" s="2"/>
      <c r="J247" s="2"/>
      <c r="K247" s="2"/>
      <c r="L247" s="2"/>
      <c r="M247" s="2"/>
      <c r="N247" s="2"/>
    </row>
    <row r="248" spans="1:14" x14ac:dyDescent="0.35">
      <c r="A248" s="2"/>
      <c r="B248" s="2"/>
      <c r="C248" s="2"/>
      <c r="D248" s="2"/>
      <c r="E248" s="98"/>
      <c r="F248" s="2"/>
      <c r="G248" s="2"/>
      <c r="H248" s="2"/>
      <c r="I248" s="2"/>
      <c r="J248" s="2"/>
      <c r="K248" s="2"/>
      <c r="L248" s="2"/>
      <c r="M248" s="2"/>
      <c r="N248" s="2"/>
    </row>
    <row r="249" spans="1:14" x14ac:dyDescent="0.35">
      <c r="A249" s="2"/>
      <c r="B249" s="2"/>
      <c r="C249" s="2"/>
      <c r="D249" s="2"/>
      <c r="E249" s="98"/>
      <c r="F249" s="2"/>
      <c r="G249" s="2"/>
      <c r="H249" s="2"/>
      <c r="I249" s="2"/>
      <c r="J249" s="2"/>
      <c r="K249" s="2"/>
      <c r="L249" s="2"/>
      <c r="M249" s="2"/>
      <c r="N249" s="2"/>
    </row>
    <row r="250" spans="1:14" x14ac:dyDescent="0.35">
      <c r="A250" s="2"/>
      <c r="B250" s="2"/>
      <c r="C250" s="2"/>
      <c r="D250" s="2"/>
      <c r="E250" s="98"/>
      <c r="F250" s="2"/>
      <c r="G250" s="2"/>
      <c r="H250" s="2"/>
      <c r="I250" s="2"/>
      <c r="J250" s="2"/>
      <c r="K250" s="2"/>
      <c r="L250" s="2"/>
      <c r="M250" s="2"/>
      <c r="N250" s="2"/>
    </row>
    <row r="251" spans="1:14" x14ac:dyDescent="0.35">
      <c r="A251" s="2"/>
      <c r="B251" s="2"/>
      <c r="C251" s="2"/>
      <c r="D251" s="2"/>
      <c r="E251" s="98"/>
      <c r="F251" s="2"/>
      <c r="G251" s="2"/>
      <c r="H251" s="2"/>
      <c r="I251" s="2"/>
      <c r="J251" s="2"/>
      <c r="K251" s="2"/>
      <c r="L251" s="2"/>
      <c r="M251" s="2"/>
      <c r="N251" s="2"/>
    </row>
    <row r="252" spans="1:14" x14ac:dyDescent="0.35">
      <c r="A252" s="2"/>
      <c r="B252" s="2"/>
      <c r="C252" s="2"/>
      <c r="D252" s="2"/>
      <c r="E252" s="98"/>
      <c r="F252" s="2"/>
      <c r="G252" s="2"/>
      <c r="H252" s="2"/>
      <c r="I252" s="2"/>
      <c r="J252" s="2"/>
      <c r="K252" s="2"/>
      <c r="L252" s="2"/>
      <c r="M252" s="2"/>
      <c r="N252" s="2"/>
    </row>
    <row r="253" spans="1:14" x14ac:dyDescent="0.35">
      <c r="A253" s="2"/>
      <c r="B253" s="2"/>
      <c r="C253" s="2"/>
      <c r="D253" s="2"/>
      <c r="E253" s="98"/>
      <c r="F253" s="2"/>
      <c r="G253" s="2"/>
      <c r="H253" s="2"/>
      <c r="I253" s="2"/>
      <c r="J253" s="2"/>
      <c r="K253" s="2"/>
      <c r="L253" s="2"/>
      <c r="M253" s="2"/>
      <c r="N253" s="2"/>
    </row>
    <row r="254" spans="1:14" x14ac:dyDescent="0.35">
      <c r="A254" s="2"/>
      <c r="B254" s="2"/>
      <c r="C254" s="2"/>
      <c r="D254" s="2"/>
      <c r="E254" s="98"/>
      <c r="F254" s="2"/>
      <c r="G254" s="2"/>
      <c r="H254" s="2"/>
      <c r="I254" s="2"/>
      <c r="J254" s="2"/>
      <c r="K254" s="2"/>
      <c r="L254" s="2"/>
      <c r="M254" s="2"/>
      <c r="N254" s="2"/>
    </row>
    <row r="255" spans="1:14" x14ac:dyDescent="0.35">
      <c r="A255" s="2"/>
      <c r="B255" s="2"/>
      <c r="C255" s="2"/>
      <c r="D255" s="2"/>
      <c r="E255" s="98"/>
      <c r="F255" s="2"/>
      <c r="G255" s="2"/>
      <c r="H255" s="2"/>
      <c r="I255" s="2"/>
      <c r="J255" s="2"/>
      <c r="K255" s="2"/>
      <c r="L255" s="2"/>
      <c r="M255" s="2"/>
      <c r="N255" s="2"/>
    </row>
    <row r="256" spans="1:14" x14ac:dyDescent="0.35">
      <c r="A256" s="2"/>
      <c r="B256" s="2"/>
      <c r="C256" s="2"/>
      <c r="D256" s="2"/>
      <c r="E256" s="98"/>
      <c r="F256" s="2"/>
      <c r="G256" s="2"/>
      <c r="H256" s="2"/>
      <c r="I256" s="2"/>
      <c r="J256" s="2"/>
      <c r="K256" s="2"/>
      <c r="L256" s="2"/>
      <c r="M256" s="2"/>
      <c r="N256" s="2"/>
    </row>
    <row r="257" spans="1:14" x14ac:dyDescent="0.35">
      <c r="A257" s="2"/>
      <c r="B257" s="2"/>
      <c r="C257" s="2"/>
      <c r="D257" s="2"/>
      <c r="E257" s="98"/>
      <c r="F257" s="2"/>
      <c r="G257" s="2"/>
      <c r="H257" s="2"/>
      <c r="I257" s="2"/>
      <c r="J257" s="2"/>
      <c r="K257" s="2"/>
      <c r="L257" s="2"/>
      <c r="M257" s="2"/>
      <c r="N257" s="2"/>
    </row>
    <row r="258" spans="1:14" x14ac:dyDescent="0.35">
      <c r="A258" s="2"/>
      <c r="B258" s="2"/>
      <c r="C258" s="2"/>
      <c r="D258" s="2"/>
      <c r="E258" s="98"/>
      <c r="F258" s="2"/>
      <c r="G258" s="2"/>
      <c r="H258" s="2"/>
      <c r="I258" s="2"/>
      <c r="J258" s="2"/>
      <c r="K258" s="2"/>
      <c r="L258" s="2"/>
      <c r="M258" s="2"/>
      <c r="N258" s="2"/>
    </row>
    <row r="259" spans="1:14" x14ac:dyDescent="0.35">
      <c r="A259" s="2"/>
      <c r="B259" s="2"/>
      <c r="C259" s="2"/>
      <c r="D259" s="2"/>
      <c r="E259" s="98"/>
      <c r="F259" s="2"/>
      <c r="G259" s="2"/>
      <c r="H259" s="2"/>
      <c r="I259" s="2"/>
      <c r="J259" s="2"/>
      <c r="K259" s="2"/>
      <c r="L259" s="2"/>
      <c r="M259" s="2"/>
      <c r="N259" s="2"/>
    </row>
    <row r="260" spans="1:14" x14ac:dyDescent="0.35">
      <c r="A260" s="2"/>
      <c r="B260" s="2"/>
      <c r="C260" s="2"/>
      <c r="D260" s="2"/>
      <c r="E260" s="98"/>
      <c r="F260" s="2"/>
      <c r="G260" s="2"/>
      <c r="H260" s="2"/>
      <c r="I260" s="2"/>
      <c r="J260" s="2"/>
      <c r="K260" s="2"/>
      <c r="L260" s="2"/>
      <c r="M260" s="2"/>
      <c r="N260" s="2"/>
    </row>
    <row r="261" spans="1:14" x14ac:dyDescent="0.35">
      <c r="A261" s="2"/>
      <c r="B261" s="2"/>
      <c r="C261" s="2"/>
      <c r="D261" s="2"/>
      <c r="E261" s="98"/>
      <c r="F261" s="2"/>
      <c r="G261" s="2"/>
      <c r="H261" s="2"/>
      <c r="I261" s="2"/>
      <c r="J261" s="2"/>
      <c r="K261" s="2"/>
      <c r="L261" s="2"/>
      <c r="M261" s="2"/>
      <c r="N261" s="2"/>
    </row>
    <row r="262" spans="1:14" x14ac:dyDescent="0.35">
      <c r="A262" s="2"/>
      <c r="B262" s="2"/>
      <c r="C262" s="2"/>
      <c r="D262" s="2"/>
      <c r="E262" s="98"/>
      <c r="F262" s="2"/>
      <c r="G262" s="2"/>
      <c r="H262" s="2"/>
      <c r="I262" s="2"/>
      <c r="J262" s="2"/>
      <c r="K262" s="2"/>
      <c r="L262" s="2"/>
      <c r="M262" s="2"/>
      <c r="N262" s="2"/>
    </row>
    <row r="263" spans="1:14" x14ac:dyDescent="0.35">
      <c r="A263" s="2"/>
      <c r="B263" s="2"/>
      <c r="C263" s="2"/>
      <c r="D263" s="2"/>
      <c r="E263" s="98"/>
      <c r="F263" s="2"/>
      <c r="G263" s="2"/>
      <c r="H263" s="2"/>
      <c r="I263" s="2"/>
      <c r="J263" s="2"/>
      <c r="K263" s="2"/>
      <c r="L263" s="2"/>
      <c r="M263" s="2"/>
      <c r="N263" s="2"/>
    </row>
    <row r="264" spans="1:14" x14ac:dyDescent="0.35">
      <c r="A264" s="2"/>
      <c r="B264" s="2"/>
      <c r="C264" s="2"/>
      <c r="D264" s="2"/>
      <c r="E264" s="98"/>
      <c r="F264" s="2"/>
      <c r="G264" s="2"/>
      <c r="H264" s="2"/>
      <c r="I264" s="2"/>
      <c r="J264" s="2"/>
      <c r="K264" s="2"/>
      <c r="L264" s="2"/>
      <c r="M264" s="2"/>
      <c r="N264" s="2"/>
    </row>
    <row r="265" spans="1:14" x14ac:dyDescent="0.35">
      <c r="A265" s="2"/>
      <c r="B265" s="2"/>
      <c r="C265" s="2"/>
      <c r="D265" s="2"/>
      <c r="E265" s="98"/>
      <c r="F265" s="2"/>
      <c r="G265" s="2"/>
      <c r="H265" s="2"/>
      <c r="I265" s="2"/>
      <c r="J265" s="2"/>
      <c r="K265" s="2"/>
      <c r="L265" s="2"/>
      <c r="M265" s="2"/>
      <c r="N265" s="2"/>
    </row>
    <row r="266" spans="1:14" x14ac:dyDescent="0.35">
      <c r="A266" s="2"/>
      <c r="B266" s="2"/>
      <c r="C266" s="2"/>
      <c r="D266" s="2"/>
      <c r="E266" s="98"/>
      <c r="F266" s="2"/>
      <c r="G266" s="2"/>
      <c r="H266" s="2"/>
      <c r="I266" s="2"/>
      <c r="J266" s="2"/>
      <c r="K266" s="2"/>
      <c r="L266" s="2"/>
      <c r="M266" s="2"/>
      <c r="N266" s="2"/>
    </row>
    <row r="267" spans="1:14" x14ac:dyDescent="0.35">
      <c r="A267" s="2"/>
      <c r="B267" s="2"/>
      <c r="C267" s="2"/>
      <c r="D267" s="2"/>
      <c r="E267" s="98"/>
      <c r="F267" s="2"/>
      <c r="G267" s="2"/>
      <c r="H267" s="2"/>
      <c r="I267" s="2"/>
      <c r="J267" s="2"/>
      <c r="K267" s="2"/>
      <c r="L267" s="2"/>
      <c r="M267" s="2"/>
      <c r="N267" s="2"/>
    </row>
    <row r="268" spans="1:14" x14ac:dyDescent="0.35">
      <c r="A268" s="2"/>
      <c r="B268" s="2"/>
      <c r="C268" s="2"/>
      <c r="D268" s="2"/>
      <c r="E268" s="98"/>
      <c r="F268" s="2"/>
      <c r="G268" s="2"/>
      <c r="H268" s="2"/>
      <c r="I268" s="2"/>
      <c r="J268" s="2"/>
      <c r="K268" s="2"/>
      <c r="L268" s="2"/>
      <c r="M268" s="2"/>
      <c r="N268" s="2"/>
    </row>
    <row r="269" spans="1:14" x14ac:dyDescent="0.35">
      <c r="A269" s="2"/>
      <c r="B269" s="2"/>
      <c r="C269" s="2"/>
      <c r="D269" s="2"/>
      <c r="E269" s="98"/>
      <c r="F269" s="2"/>
      <c r="G269" s="2"/>
      <c r="H269" s="2"/>
      <c r="I269" s="2"/>
      <c r="J269" s="2"/>
      <c r="K269" s="2"/>
      <c r="L269" s="2"/>
      <c r="M269" s="2"/>
      <c r="N269" s="2"/>
    </row>
    <row r="270" spans="1:14" x14ac:dyDescent="0.35">
      <c r="A270" s="2"/>
      <c r="B270" s="2"/>
      <c r="C270" s="2"/>
      <c r="D270" s="2"/>
      <c r="E270" s="98"/>
      <c r="F270" s="2"/>
      <c r="G270" s="2"/>
      <c r="H270" s="2"/>
      <c r="I270" s="2"/>
      <c r="J270" s="2"/>
      <c r="K270" s="2"/>
      <c r="L270" s="2"/>
      <c r="M270" s="2"/>
      <c r="N270" s="2"/>
    </row>
    <row r="271" spans="1:14" x14ac:dyDescent="0.35">
      <c r="A271" s="2"/>
      <c r="B271" s="2"/>
      <c r="C271" s="2"/>
      <c r="D271" s="2"/>
      <c r="E271" s="98"/>
      <c r="F271" s="2"/>
      <c r="G271" s="2"/>
      <c r="H271" s="2"/>
      <c r="I271" s="2"/>
      <c r="J271" s="2"/>
      <c r="K271" s="2"/>
      <c r="L271" s="2"/>
      <c r="M271" s="2"/>
      <c r="N271" s="2"/>
    </row>
    <row r="272" spans="1:14" x14ac:dyDescent="0.35">
      <c r="A272" s="2"/>
      <c r="B272" s="2"/>
      <c r="C272" s="2"/>
      <c r="D272" s="2"/>
      <c r="E272" s="98"/>
      <c r="F272" s="2"/>
      <c r="G272" s="2"/>
      <c r="H272" s="2"/>
      <c r="I272" s="2"/>
      <c r="J272" s="2"/>
      <c r="K272" s="2"/>
      <c r="L272" s="2"/>
      <c r="M272" s="2"/>
      <c r="N272" s="2"/>
    </row>
    <row r="273" spans="1:14" x14ac:dyDescent="0.35">
      <c r="A273" s="2"/>
      <c r="B273" s="2"/>
      <c r="C273" s="2"/>
      <c r="D273" s="2"/>
      <c r="E273" s="98"/>
      <c r="F273" s="2"/>
      <c r="G273" s="2"/>
      <c r="H273" s="2"/>
      <c r="I273" s="2"/>
      <c r="J273" s="2"/>
      <c r="K273" s="2"/>
      <c r="L273" s="2"/>
      <c r="M273" s="2"/>
      <c r="N273" s="2"/>
    </row>
    <row r="274" spans="1:14" x14ac:dyDescent="0.35">
      <c r="A274" s="2"/>
      <c r="B274" s="2"/>
      <c r="C274" s="2"/>
      <c r="D274" s="2"/>
      <c r="E274" s="98"/>
      <c r="F274" s="2"/>
      <c r="G274" s="2"/>
      <c r="H274" s="2"/>
      <c r="I274" s="2"/>
      <c r="J274" s="2"/>
      <c r="K274" s="2"/>
      <c r="L274" s="2"/>
      <c r="M274" s="2"/>
      <c r="N274" s="2"/>
    </row>
    <row r="275" spans="1:14" x14ac:dyDescent="0.35">
      <c r="A275" s="2"/>
      <c r="B275" s="2"/>
      <c r="C275" s="2"/>
      <c r="D275" s="2"/>
      <c r="E275" s="98"/>
      <c r="F275" s="2"/>
      <c r="G275" s="2"/>
      <c r="H275" s="2"/>
      <c r="I275" s="2"/>
      <c r="J275" s="2"/>
      <c r="K275" s="2"/>
      <c r="L275" s="2"/>
      <c r="M275" s="2"/>
      <c r="N275" s="2"/>
    </row>
    <row r="276" spans="1:14" x14ac:dyDescent="0.35">
      <c r="A276" s="2"/>
      <c r="B276" s="2"/>
      <c r="C276" s="2"/>
      <c r="D276" s="2"/>
      <c r="E276" s="98"/>
      <c r="F276" s="2"/>
      <c r="G276" s="2"/>
      <c r="H276" s="2"/>
      <c r="I276" s="2"/>
      <c r="J276" s="2"/>
      <c r="K276" s="2"/>
      <c r="L276" s="2"/>
      <c r="M276" s="2"/>
      <c r="N276" s="2"/>
    </row>
    <row r="277" spans="1:14" x14ac:dyDescent="0.35">
      <c r="A277" s="2"/>
      <c r="B277" s="2"/>
      <c r="C277" s="2"/>
      <c r="D277" s="2"/>
      <c r="E277" s="98"/>
      <c r="F277" s="2"/>
      <c r="G277" s="2"/>
      <c r="H277" s="2"/>
      <c r="I277" s="2"/>
      <c r="J277" s="2"/>
      <c r="K277" s="2"/>
      <c r="L277" s="2"/>
      <c r="M277" s="2"/>
      <c r="N277" s="2"/>
    </row>
    <row r="278" spans="1:14" x14ac:dyDescent="0.35">
      <c r="A278" s="2"/>
      <c r="B278" s="2"/>
      <c r="C278" s="2"/>
      <c r="D278" s="2"/>
      <c r="E278" s="98"/>
      <c r="F278" s="2"/>
      <c r="G278" s="2"/>
      <c r="H278" s="2"/>
      <c r="I278" s="2"/>
      <c r="J278" s="2"/>
      <c r="K278" s="2"/>
      <c r="L278" s="2"/>
      <c r="M278" s="2"/>
      <c r="N278" s="2"/>
    </row>
    <row r="279" spans="1:14" x14ac:dyDescent="0.35">
      <c r="A279" s="2"/>
      <c r="B279" s="2"/>
      <c r="C279" s="2"/>
      <c r="D279" s="2"/>
      <c r="E279" s="98"/>
      <c r="F279" s="2"/>
      <c r="G279" s="2"/>
      <c r="H279" s="2"/>
      <c r="I279" s="2"/>
      <c r="J279" s="2"/>
      <c r="K279" s="2"/>
      <c r="L279" s="2"/>
      <c r="M279" s="2"/>
      <c r="N279" s="2"/>
    </row>
    <row r="280" spans="1:14" x14ac:dyDescent="0.35">
      <c r="A280" s="2"/>
      <c r="B280" s="2"/>
      <c r="C280" s="2"/>
      <c r="D280" s="2"/>
      <c r="E280" s="98"/>
      <c r="F280" s="2"/>
      <c r="G280" s="2"/>
      <c r="H280" s="2"/>
      <c r="I280" s="2"/>
      <c r="J280" s="2"/>
      <c r="K280" s="2"/>
      <c r="L280" s="2"/>
      <c r="M280" s="2"/>
      <c r="N280" s="2"/>
    </row>
    <row r="281" spans="1:14" x14ac:dyDescent="0.35">
      <c r="A281" s="2"/>
      <c r="B281" s="2"/>
      <c r="C281" s="2"/>
      <c r="D281" s="2"/>
      <c r="E281" s="98"/>
      <c r="F281" s="2"/>
      <c r="G281" s="2"/>
      <c r="H281" s="2"/>
      <c r="I281" s="2"/>
      <c r="J281" s="2"/>
      <c r="K281" s="2"/>
      <c r="L281" s="2"/>
      <c r="M281" s="2"/>
      <c r="N281" s="2"/>
    </row>
    <row r="282" spans="1:14" x14ac:dyDescent="0.35">
      <c r="A282" s="2"/>
      <c r="B282" s="2"/>
      <c r="C282" s="2"/>
      <c r="D282" s="2"/>
      <c r="E282" s="98"/>
      <c r="F282" s="2"/>
      <c r="G282" s="2"/>
      <c r="H282" s="2"/>
      <c r="I282" s="2"/>
      <c r="J282" s="2"/>
      <c r="K282" s="2"/>
      <c r="L282" s="2"/>
      <c r="M282" s="2"/>
      <c r="N282" s="2"/>
    </row>
    <row r="283" spans="1:14" x14ac:dyDescent="0.35">
      <c r="A283" s="2"/>
      <c r="B283" s="2"/>
      <c r="C283" s="2"/>
      <c r="D283" s="2"/>
      <c r="E283" s="98"/>
      <c r="F283" s="2"/>
      <c r="G283" s="2"/>
      <c r="H283" s="2"/>
      <c r="I283" s="2"/>
      <c r="J283" s="2"/>
      <c r="K283" s="2"/>
      <c r="L283" s="2"/>
      <c r="M283" s="2"/>
      <c r="N283" s="2"/>
    </row>
    <row r="284" spans="1:14" x14ac:dyDescent="0.35">
      <c r="A284" s="2"/>
      <c r="B284" s="2"/>
      <c r="C284" s="2"/>
      <c r="D284" s="2"/>
      <c r="E284" s="98"/>
      <c r="F284" s="2"/>
      <c r="G284" s="2"/>
      <c r="H284" s="2"/>
      <c r="I284" s="2"/>
      <c r="J284" s="2"/>
      <c r="K284" s="2"/>
      <c r="L284" s="2"/>
      <c r="M284" s="2"/>
      <c r="N284" s="2"/>
    </row>
    <row r="285" spans="1:14" x14ac:dyDescent="0.35">
      <c r="A285" s="2"/>
      <c r="B285" s="2"/>
      <c r="C285" s="2"/>
      <c r="D285" s="2"/>
      <c r="E285" s="98"/>
      <c r="F285" s="2"/>
      <c r="G285" s="2"/>
      <c r="H285" s="2"/>
      <c r="I285" s="2"/>
      <c r="J285" s="2"/>
      <c r="K285" s="2"/>
      <c r="L285" s="2"/>
      <c r="M285" s="2"/>
      <c r="N285" s="2"/>
    </row>
    <row r="286" spans="1:14" x14ac:dyDescent="0.35">
      <c r="A286" s="2"/>
      <c r="B286" s="2"/>
      <c r="C286" s="2"/>
      <c r="D286" s="2"/>
      <c r="E286" s="98"/>
      <c r="F286" s="2"/>
      <c r="G286" s="2"/>
      <c r="H286" s="2"/>
      <c r="I286" s="2"/>
      <c r="J286" s="2"/>
      <c r="K286" s="2"/>
      <c r="L286" s="2"/>
      <c r="M286" s="2"/>
      <c r="N286" s="2"/>
    </row>
    <row r="287" spans="1:14" x14ac:dyDescent="0.35">
      <c r="A287" s="2"/>
      <c r="B287" s="2"/>
      <c r="C287" s="2"/>
      <c r="D287" s="2"/>
      <c r="E287" s="98"/>
      <c r="F287" s="2"/>
      <c r="G287" s="2"/>
      <c r="H287" s="2"/>
      <c r="I287" s="2"/>
      <c r="J287" s="2"/>
      <c r="K287" s="2"/>
      <c r="L287" s="2"/>
      <c r="M287" s="2"/>
      <c r="N287" s="2"/>
    </row>
    <row r="288" spans="1:14" x14ac:dyDescent="0.35">
      <c r="A288" s="2"/>
      <c r="B288" s="2"/>
      <c r="C288" s="2"/>
      <c r="D288" s="2"/>
      <c r="E288" s="98"/>
      <c r="F288" s="2"/>
      <c r="G288" s="2"/>
      <c r="H288" s="2"/>
      <c r="I288" s="2"/>
      <c r="J288" s="2"/>
      <c r="K288" s="2"/>
      <c r="L288" s="2"/>
      <c r="M288" s="2"/>
      <c r="N288" s="2"/>
    </row>
    <row r="289" spans="1:14" x14ac:dyDescent="0.35">
      <c r="A289" s="2"/>
      <c r="B289" s="2"/>
      <c r="C289" s="2"/>
      <c r="D289" s="2"/>
      <c r="E289" s="98"/>
      <c r="F289" s="2"/>
      <c r="G289" s="2"/>
      <c r="H289" s="2"/>
      <c r="I289" s="2"/>
      <c r="J289" s="2"/>
      <c r="K289" s="2"/>
      <c r="L289" s="2"/>
      <c r="M289" s="2"/>
      <c r="N289" s="2"/>
    </row>
    <row r="290" spans="1:14" x14ac:dyDescent="0.35">
      <c r="A290" s="2"/>
      <c r="B290" s="2"/>
      <c r="C290" s="2"/>
      <c r="D290" s="2"/>
      <c r="E290" s="98"/>
      <c r="F290" s="2"/>
      <c r="G290" s="2"/>
      <c r="H290" s="2"/>
      <c r="I290" s="2"/>
      <c r="J290" s="2"/>
      <c r="K290" s="2"/>
      <c r="L290" s="2"/>
      <c r="M290" s="2"/>
      <c r="N290" s="2"/>
    </row>
    <row r="291" spans="1:14" x14ac:dyDescent="0.35">
      <c r="A291" s="2"/>
      <c r="B291" s="2"/>
      <c r="C291" s="2"/>
      <c r="D291" s="2"/>
      <c r="E291" s="98"/>
      <c r="F291" s="2"/>
      <c r="G291" s="2"/>
      <c r="H291" s="2"/>
      <c r="I291" s="2"/>
      <c r="J291" s="2"/>
      <c r="K291" s="2"/>
      <c r="L291" s="2"/>
      <c r="M291" s="2"/>
      <c r="N291" s="2"/>
    </row>
    <row r="292" spans="1:14" x14ac:dyDescent="0.35">
      <c r="A292" s="2"/>
      <c r="B292" s="2"/>
      <c r="C292" s="2"/>
      <c r="D292" s="2"/>
      <c r="E292" s="98"/>
      <c r="F292" s="2"/>
      <c r="G292" s="2"/>
      <c r="H292" s="2"/>
      <c r="I292" s="2"/>
      <c r="J292" s="2"/>
      <c r="K292" s="2"/>
      <c r="L292" s="2"/>
      <c r="M292" s="2"/>
      <c r="N292" s="2"/>
    </row>
    <row r="293" spans="1:14" x14ac:dyDescent="0.35">
      <c r="A293" s="2"/>
      <c r="B293" s="2"/>
      <c r="C293" s="2"/>
      <c r="D293" s="2"/>
      <c r="E293" s="98"/>
      <c r="F293" s="2"/>
      <c r="G293" s="2"/>
      <c r="H293" s="2"/>
      <c r="I293" s="2"/>
      <c r="J293" s="2"/>
      <c r="K293" s="2"/>
      <c r="L293" s="2"/>
      <c r="M293" s="2"/>
      <c r="N293" s="2"/>
    </row>
    <row r="294" spans="1:14" x14ac:dyDescent="0.35">
      <c r="A294" s="2"/>
      <c r="B294" s="2"/>
      <c r="C294" s="2"/>
      <c r="D294" s="2"/>
      <c r="E294" s="98"/>
      <c r="F294" s="2"/>
      <c r="G294" s="2"/>
      <c r="H294" s="2"/>
      <c r="I294" s="2"/>
      <c r="J294" s="2"/>
      <c r="K294" s="2"/>
      <c r="L294" s="2"/>
      <c r="M294" s="2"/>
      <c r="N294" s="2"/>
    </row>
    <row r="295" spans="1:14" x14ac:dyDescent="0.35">
      <c r="A295" s="2"/>
      <c r="B295" s="2"/>
      <c r="C295" s="2"/>
      <c r="D295" s="2"/>
      <c r="E295" s="98"/>
      <c r="F295" s="2"/>
      <c r="G295" s="2"/>
      <c r="H295" s="2"/>
      <c r="I295" s="2"/>
      <c r="J295" s="2"/>
      <c r="K295" s="2"/>
      <c r="L295" s="2"/>
      <c r="M295" s="2"/>
      <c r="N295" s="2"/>
    </row>
    <row r="296" spans="1:14" x14ac:dyDescent="0.35">
      <c r="A296" s="2"/>
      <c r="B296" s="2"/>
      <c r="C296" s="2"/>
      <c r="D296" s="2"/>
      <c r="E296" s="98"/>
      <c r="F296" s="2"/>
      <c r="G296" s="2"/>
      <c r="H296" s="2"/>
      <c r="I296" s="2"/>
      <c r="J296" s="2"/>
      <c r="K296" s="2"/>
      <c r="L296" s="2"/>
      <c r="M296" s="2"/>
      <c r="N296" s="2"/>
    </row>
    <row r="297" spans="1:14" x14ac:dyDescent="0.35">
      <c r="A297" s="2"/>
      <c r="B297" s="2"/>
      <c r="C297" s="2"/>
      <c r="D297" s="2"/>
      <c r="E297" s="98"/>
      <c r="F297" s="2"/>
      <c r="G297" s="2"/>
      <c r="H297" s="2"/>
      <c r="I297" s="2"/>
      <c r="J297" s="2"/>
      <c r="K297" s="2"/>
      <c r="L297" s="2"/>
      <c r="M297" s="2"/>
      <c r="N297" s="2"/>
    </row>
    <row r="298" spans="1:14" x14ac:dyDescent="0.35">
      <c r="A298" s="2"/>
      <c r="B298" s="2"/>
      <c r="C298" s="2"/>
      <c r="D298" s="2"/>
      <c r="E298" s="98"/>
      <c r="F298" s="2"/>
      <c r="G298" s="2"/>
      <c r="H298" s="2"/>
      <c r="I298" s="2"/>
      <c r="J298" s="2"/>
      <c r="K298" s="2"/>
      <c r="L298" s="2"/>
      <c r="M298" s="2"/>
      <c r="N298" s="2"/>
    </row>
    <row r="299" spans="1:14" x14ac:dyDescent="0.35">
      <c r="A299" s="2"/>
      <c r="B299" s="2"/>
      <c r="C299" s="2"/>
      <c r="D299" s="2"/>
      <c r="E299" s="98"/>
      <c r="F299" s="2"/>
      <c r="G299" s="2"/>
      <c r="H299" s="2"/>
      <c r="I299" s="2"/>
      <c r="J299" s="2"/>
      <c r="K299" s="2"/>
      <c r="L299" s="2"/>
      <c r="M299" s="2"/>
      <c r="N299" s="2"/>
    </row>
    <row r="300" spans="1:14" x14ac:dyDescent="0.35">
      <c r="A300" s="2"/>
      <c r="B300" s="2"/>
      <c r="C300" s="2"/>
      <c r="D300" s="2"/>
      <c r="E300" s="98"/>
      <c r="F300" s="2"/>
      <c r="G300" s="2"/>
      <c r="H300" s="2"/>
      <c r="I300" s="2"/>
      <c r="J300" s="2"/>
      <c r="K300" s="2"/>
      <c r="L300" s="2"/>
      <c r="M300" s="2"/>
      <c r="N300" s="2"/>
    </row>
    <row r="301" spans="1:14" x14ac:dyDescent="0.35">
      <c r="A301" s="2"/>
      <c r="B301" s="2"/>
      <c r="C301" s="2"/>
      <c r="D301" s="2"/>
      <c r="E301" s="98"/>
      <c r="F301" s="2"/>
      <c r="G301" s="2"/>
      <c r="H301" s="2"/>
      <c r="I301" s="2"/>
      <c r="J301" s="2"/>
      <c r="K301" s="2"/>
      <c r="L301" s="2"/>
      <c r="M301" s="2"/>
      <c r="N301" s="2"/>
    </row>
    <row r="302" spans="1:14" x14ac:dyDescent="0.35">
      <c r="A302" s="2"/>
      <c r="B302" s="2"/>
      <c r="C302" s="2"/>
      <c r="D302" s="2"/>
      <c r="E302" s="98"/>
      <c r="F302" s="2"/>
      <c r="G302" s="2"/>
      <c r="H302" s="2"/>
      <c r="I302" s="2"/>
      <c r="J302" s="2"/>
      <c r="K302" s="2"/>
      <c r="L302" s="2"/>
      <c r="M302" s="2"/>
      <c r="N302" s="2"/>
    </row>
    <row r="303" spans="1:14" x14ac:dyDescent="0.35">
      <c r="A303" s="2"/>
      <c r="B303" s="2"/>
      <c r="C303" s="2"/>
      <c r="D303" s="2"/>
      <c r="E303" s="98"/>
      <c r="F303" s="2"/>
      <c r="G303" s="2"/>
      <c r="H303" s="2"/>
      <c r="I303" s="2"/>
      <c r="J303" s="2"/>
      <c r="K303" s="2"/>
      <c r="L303" s="2"/>
      <c r="M303" s="2"/>
      <c r="N303" s="2"/>
    </row>
    <row r="304" spans="1:14" x14ac:dyDescent="0.35">
      <c r="A304" s="2"/>
      <c r="B304" s="2"/>
      <c r="C304" s="2"/>
      <c r="D304" s="2"/>
      <c r="E304" s="98"/>
      <c r="F304" s="2"/>
      <c r="G304" s="2"/>
      <c r="H304" s="2"/>
      <c r="I304" s="2"/>
      <c r="J304" s="2"/>
      <c r="K304" s="2"/>
      <c r="L304" s="2"/>
      <c r="M304" s="2"/>
      <c r="N304" s="2"/>
    </row>
    <row r="305" spans="1:14" x14ac:dyDescent="0.35">
      <c r="A305" s="2"/>
      <c r="B305" s="2"/>
      <c r="C305" s="2"/>
      <c r="D305" s="2"/>
      <c r="E305" s="98"/>
      <c r="F305" s="2"/>
      <c r="G305" s="2"/>
      <c r="H305" s="2"/>
      <c r="I305" s="2"/>
      <c r="J305" s="2"/>
      <c r="K305" s="2"/>
      <c r="L305" s="2"/>
      <c r="M305" s="2"/>
      <c r="N305" s="2"/>
    </row>
    <row r="306" spans="1:14" x14ac:dyDescent="0.35">
      <c r="A306" s="2"/>
      <c r="B306" s="2"/>
      <c r="C306" s="2"/>
      <c r="D306" s="2"/>
      <c r="E306" s="98"/>
      <c r="F306" s="2"/>
      <c r="G306" s="2"/>
      <c r="H306" s="2"/>
      <c r="I306" s="2"/>
      <c r="J306" s="2"/>
      <c r="K306" s="2"/>
      <c r="L306" s="2"/>
      <c r="M306" s="2"/>
      <c r="N306" s="2"/>
    </row>
    <row r="307" spans="1:14" x14ac:dyDescent="0.35">
      <c r="A307" s="2"/>
      <c r="B307" s="2"/>
      <c r="C307" s="2"/>
      <c r="D307" s="2"/>
      <c r="E307" s="98"/>
      <c r="F307" s="2"/>
      <c r="G307" s="2"/>
      <c r="H307" s="2"/>
      <c r="I307" s="2"/>
      <c r="J307" s="2"/>
      <c r="K307" s="2"/>
      <c r="L307" s="2"/>
      <c r="M307" s="2"/>
      <c r="N307" s="2"/>
    </row>
    <row r="308" spans="1:14" x14ac:dyDescent="0.35">
      <c r="A308" s="2"/>
      <c r="B308" s="2"/>
      <c r="C308" s="2"/>
      <c r="D308" s="2"/>
      <c r="E308" s="98"/>
      <c r="F308" s="2"/>
      <c r="G308" s="2"/>
      <c r="H308" s="2"/>
      <c r="I308" s="2"/>
      <c r="J308" s="2"/>
      <c r="K308" s="2"/>
      <c r="L308" s="2"/>
      <c r="M308" s="2"/>
      <c r="N308" s="2"/>
    </row>
    <row r="309" spans="1:14" x14ac:dyDescent="0.35">
      <c r="A309" s="2"/>
      <c r="B309" s="2"/>
      <c r="C309" s="2"/>
      <c r="D309" s="2"/>
      <c r="E309" s="98"/>
      <c r="F309" s="2"/>
      <c r="G309" s="2"/>
      <c r="H309" s="2"/>
      <c r="I309" s="2"/>
      <c r="J309" s="2"/>
      <c r="K309" s="2"/>
      <c r="L309" s="2"/>
      <c r="M309" s="2"/>
      <c r="N309" s="2"/>
    </row>
    <row r="310" spans="1:14" x14ac:dyDescent="0.35">
      <c r="A310" s="2"/>
      <c r="B310" s="2"/>
      <c r="C310" s="2"/>
      <c r="D310" s="2"/>
      <c r="E310" s="98"/>
      <c r="F310" s="2"/>
      <c r="G310" s="2"/>
      <c r="H310" s="2"/>
      <c r="I310" s="2"/>
      <c r="J310" s="2"/>
      <c r="K310" s="2"/>
      <c r="L310" s="2"/>
      <c r="M310" s="2"/>
      <c r="N310" s="2"/>
    </row>
    <row r="311" spans="1:14" x14ac:dyDescent="0.35">
      <c r="A311" s="2"/>
      <c r="B311" s="2"/>
      <c r="C311" s="2"/>
      <c r="D311" s="2"/>
      <c r="E311" s="98"/>
      <c r="F311" s="2"/>
      <c r="G311" s="2"/>
      <c r="H311" s="2"/>
      <c r="I311" s="2"/>
      <c r="J311" s="2"/>
      <c r="K311" s="2"/>
      <c r="L311" s="2"/>
      <c r="M311" s="2"/>
      <c r="N311" s="2"/>
    </row>
    <row r="312" spans="1:14" x14ac:dyDescent="0.35">
      <c r="A312" s="2"/>
      <c r="B312" s="2"/>
      <c r="C312" s="2"/>
      <c r="D312" s="2"/>
      <c r="E312" s="98"/>
      <c r="F312" s="2"/>
      <c r="G312" s="2"/>
      <c r="H312" s="2"/>
      <c r="I312" s="2"/>
      <c r="J312" s="2"/>
      <c r="K312" s="2"/>
      <c r="L312" s="2"/>
      <c r="M312" s="2"/>
      <c r="N312" s="2"/>
    </row>
    <row r="313" spans="1:14" x14ac:dyDescent="0.35">
      <c r="A313" s="2"/>
      <c r="B313" s="2"/>
      <c r="C313" s="2"/>
      <c r="D313" s="2"/>
      <c r="E313" s="98"/>
      <c r="F313" s="2"/>
      <c r="G313" s="2"/>
      <c r="H313" s="2"/>
      <c r="I313" s="2"/>
      <c r="J313" s="2"/>
      <c r="K313" s="2"/>
      <c r="L313" s="2"/>
      <c r="M313" s="2"/>
      <c r="N313" s="2"/>
    </row>
    <row r="314" spans="1:14" x14ac:dyDescent="0.35">
      <c r="A314" s="2"/>
      <c r="B314" s="2"/>
      <c r="C314" s="2"/>
      <c r="D314" s="2"/>
      <c r="E314" s="98"/>
      <c r="F314" s="2"/>
      <c r="G314" s="2"/>
      <c r="H314" s="2"/>
      <c r="I314" s="2"/>
      <c r="J314" s="2"/>
      <c r="K314" s="2"/>
      <c r="L314" s="2"/>
      <c r="M314" s="2"/>
      <c r="N314" s="2"/>
    </row>
    <row r="315" spans="1:14" x14ac:dyDescent="0.35">
      <c r="A315" s="2"/>
      <c r="B315" s="2"/>
      <c r="C315" s="2"/>
      <c r="D315" s="2"/>
      <c r="E315" s="98"/>
      <c r="F315" s="2"/>
      <c r="G315" s="2"/>
      <c r="H315" s="2"/>
      <c r="I315" s="2"/>
      <c r="J315" s="2"/>
      <c r="K315" s="2"/>
      <c r="L315" s="2"/>
      <c r="M315" s="2"/>
      <c r="N315" s="2"/>
    </row>
    <row r="316" spans="1:14" x14ac:dyDescent="0.35">
      <c r="A316" s="2"/>
      <c r="B316" s="2"/>
      <c r="C316" s="2"/>
      <c r="D316" s="2"/>
      <c r="E316" s="98"/>
      <c r="F316" s="2"/>
      <c r="G316" s="2"/>
      <c r="H316" s="2"/>
      <c r="I316" s="2"/>
      <c r="J316" s="2"/>
      <c r="K316" s="2"/>
      <c r="L316" s="2"/>
      <c r="M316" s="2"/>
      <c r="N316" s="2"/>
    </row>
    <row r="317" spans="1:14" x14ac:dyDescent="0.35">
      <c r="A317" s="2"/>
      <c r="B317" s="2"/>
      <c r="C317" s="2"/>
      <c r="D317" s="2"/>
      <c r="E317" s="98"/>
      <c r="F317" s="2"/>
      <c r="G317" s="2"/>
      <c r="H317" s="2"/>
      <c r="I317" s="2"/>
      <c r="J317" s="2"/>
      <c r="K317" s="2"/>
      <c r="L317" s="2"/>
      <c r="M317" s="2"/>
      <c r="N317" s="2"/>
    </row>
    <row r="318" spans="1:14" x14ac:dyDescent="0.35">
      <c r="A318" s="2"/>
      <c r="B318" s="2"/>
      <c r="C318" s="2"/>
      <c r="D318" s="2"/>
      <c r="E318" s="98"/>
      <c r="F318" s="2"/>
      <c r="G318" s="2"/>
      <c r="H318" s="2"/>
      <c r="I318" s="2"/>
      <c r="J318" s="2"/>
      <c r="K318" s="2"/>
      <c r="L318" s="2"/>
      <c r="M318" s="2"/>
      <c r="N318" s="2"/>
    </row>
    <row r="319" spans="1:14" x14ac:dyDescent="0.35">
      <c r="A319" s="2"/>
      <c r="B319" s="2"/>
      <c r="C319" s="2"/>
      <c r="D319" s="2"/>
      <c r="E319" s="98"/>
      <c r="F319" s="2"/>
      <c r="G319" s="2"/>
      <c r="H319" s="2"/>
      <c r="I319" s="2"/>
      <c r="J319" s="2"/>
      <c r="K319" s="2"/>
      <c r="L319" s="2"/>
      <c r="M319" s="2"/>
      <c r="N319" s="2"/>
    </row>
    <row r="320" spans="1:14" x14ac:dyDescent="0.35">
      <c r="A320" s="2"/>
      <c r="B320" s="2"/>
      <c r="C320" s="2"/>
      <c r="D320" s="2"/>
      <c r="E320" s="98"/>
      <c r="F320" s="2"/>
      <c r="G320" s="2"/>
      <c r="H320" s="2"/>
      <c r="I320" s="2"/>
      <c r="J320" s="2"/>
      <c r="K320" s="2"/>
      <c r="L320" s="2"/>
      <c r="M320" s="2"/>
      <c r="N320" s="2"/>
    </row>
    <row r="321" spans="1:14" x14ac:dyDescent="0.35">
      <c r="A321" s="2"/>
      <c r="B321" s="2"/>
      <c r="C321" s="2"/>
      <c r="D321" s="2"/>
      <c r="E321" s="98"/>
      <c r="F321" s="2"/>
      <c r="G321" s="2"/>
      <c r="H321" s="2"/>
      <c r="I321" s="2"/>
      <c r="J321" s="2"/>
      <c r="K321" s="2"/>
      <c r="L321" s="2"/>
      <c r="M321" s="2"/>
      <c r="N321" s="2"/>
    </row>
    <row r="322" spans="1:14" x14ac:dyDescent="0.35">
      <c r="A322" s="2"/>
      <c r="B322" s="2"/>
      <c r="C322" s="2"/>
      <c r="D322" s="2"/>
      <c r="E322" s="98"/>
      <c r="F322" s="2"/>
      <c r="G322" s="2"/>
      <c r="H322" s="2"/>
      <c r="I322" s="2"/>
      <c r="J322" s="2"/>
      <c r="K322" s="2"/>
      <c r="L322" s="2"/>
      <c r="M322" s="2"/>
      <c r="N322" s="2"/>
    </row>
    <row r="323" spans="1:14" x14ac:dyDescent="0.35">
      <c r="A323" s="2"/>
      <c r="B323" s="2"/>
      <c r="C323" s="2"/>
      <c r="D323" s="2"/>
      <c r="E323" s="98"/>
      <c r="F323" s="2"/>
      <c r="G323" s="2"/>
      <c r="H323" s="2"/>
      <c r="I323" s="2"/>
      <c r="J323" s="2"/>
      <c r="K323" s="2"/>
      <c r="L323" s="2"/>
      <c r="M323" s="2"/>
      <c r="N323" s="2"/>
    </row>
    <row r="324" spans="1:14" x14ac:dyDescent="0.35">
      <c r="A324" s="2"/>
      <c r="B324" s="2"/>
      <c r="C324" s="2"/>
      <c r="D324" s="2"/>
      <c r="E324" s="98"/>
      <c r="F324" s="2"/>
      <c r="G324" s="2"/>
      <c r="H324" s="2"/>
      <c r="I324" s="2"/>
      <c r="J324" s="2"/>
      <c r="K324" s="2"/>
      <c r="L324" s="2"/>
      <c r="M324" s="2"/>
      <c r="N324" s="2"/>
    </row>
    <row r="325" spans="1:14" x14ac:dyDescent="0.35">
      <c r="A325" s="2"/>
      <c r="B325" s="2"/>
      <c r="C325" s="2"/>
      <c r="D325" s="2"/>
      <c r="E325" s="98"/>
      <c r="F325" s="2"/>
      <c r="G325" s="2"/>
      <c r="H325" s="2"/>
      <c r="I325" s="2"/>
      <c r="J325" s="2"/>
      <c r="K325" s="2"/>
      <c r="L325" s="2"/>
      <c r="M325" s="2"/>
      <c r="N325" s="2"/>
    </row>
    <row r="326" spans="1:14" x14ac:dyDescent="0.35">
      <c r="A326" s="2"/>
      <c r="B326" s="2"/>
      <c r="C326" s="2"/>
      <c r="D326" s="2"/>
      <c r="E326" s="98"/>
      <c r="F326" s="2"/>
      <c r="G326" s="2"/>
      <c r="H326" s="2"/>
      <c r="I326" s="2"/>
      <c r="J326" s="2"/>
      <c r="K326" s="2"/>
      <c r="L326" s="2"/>
      <c r="M326" s="2"/>
      <c r="N326" s="2"/>
    </row>
    <row r="327" spans="1:14" x14ac:dyDescent="0.35">
      <c r="A327" s="2"/>
      <c r="B327" s="2"/>
      <c r="C327" s="2"/>
      <c r="D327" s="2"/>
      <c r="E327" s="98"/>
      <c r="F327" s="2"/>
      <c r="G327" s="2"/>
      <c r="H327" s="2"/>
      <c r="I327" s="2"/>
      <c r="J327" s="2"/>
      <c r="K327" s="2"/>
      <c r="L327" s="2"/>
      <c r="M327" s="2"/>
      <c r="N327" s="2"/>
    </row>
    <row r="328" spans="1:14" x14ac:dyDescent="0.35">
      <c r="A328" s="2"/>
      <c r="B328" s="2"/>
      <c r="C328" s="2"/>
      <c r="D328" s="2"/>
      <c r="E328" s="98"/>
      <c r="F328" s="2"/>
      <c r="G328" s="2"/>
      <c r="H328" s="2"/>
      <c r="I328" s="2"/>
      <c r="J328" s="2"/>
      <c r="K328" s="2"/>
      <c r="L328" s="2"/>
      <c r="M328" s="2"/>
      <c r="N328" s="2"/>
    </row>
    <row r="329" spans="1:14" x14ac:dyDescent="0.35">
      <c r="A329" s="2"/>
      <c r="B329" s="2"/>
      <c r="C329" s="2"/>
      <c r="D329" s="2"/>
      <c r="E329" s="98"/>
      <c r="F329" s="2"/>
      <c r="G329" s="2"/>
      <c r="H329" s="2"/>
      <c r="I329" s="2"/>
      <c r="J329" s="2"/>
      <c r="K329" s="2"/>
      <c r="L329" s="2"/>
      <c r="M329" s="2"/>
      <c r="N329" s="2"/>
    </row>
    <row r="330" spans="1:14" x14ac:dyDescent="0.35">
      <c r="A330" s="2"/>
      <c r="B330" s="2"/>
      <c r="C330" s="2"/>
      <c r="D330" s="2"/>
      <c r="E330" s="98"/>
      <c r="F330" s="2"/>
      <c r="G330" s="2"/>
      <c r="H330" s="2"/>
      <c r="I330" s="2"/>
      <c r="J330" s="2"/>
      <c r="K330" s="2"/>
      <c r="L330" s="2"/>
      <c r="M330" s="2"/>
      <c r="N330" s="2"/>
    </row>
    <row r="331" spans="1:14" x14ac:dyDescent="0.35">
      <c r="A331" s="2"/>
      <c r="B331" s="2"/>
      <c r="C331" s="2"/>
      <c r="D331" s="2"/>
      <c r="E331" s="98"/>
      <c r="F331" s="2"/>
      <c r="G331" s="2"/>
      <c r="H331" s="2"/>
      <c r="I331" s="2"/>
      <c r="J331" s="2"/>
      <c r="K331" s="2"/>
      <c r="L331" s="2"/>
      <c r="M331" s="2"/>
      <c r="N331" s="2"/>
    </row>
    <row r="332" spans="1:14" x14ac:dyDescent="0.35">
      <c r="A332" s="2"/>
      <c r="B332" s="2"/>
      <c r="C332" s="2"/>
      <c r="D332" s="2"/>
      <c r="E332" s="98"/>
      <c r="F332" s="2"/>
      <c r="G332" s="2"/>
      <c r="H332" s="2"/>
      <c r="I332" s="2"/>
      <c r="J332" s="2"/>
      <c r="K332" s="2"/>
      <c r="L332" s="2"/>
      <c r="M332" s="2"/>
      <c r="N332" s="2"/>
    </row>
    <row r="333" spans="1:14" x14ac:dyDescent="0.35">
      <c r="A333" s="2"/>
      <c r="B333" s="2"/>
      <c r="C333" s="2"/>
      <c r="D333" s="2"/>
      <c r="E333" s="98"/>
      <c r="F333" s="2"/>
      <c r="G333" s="2"/>
      <c r="H333" s="2"/>
      <c r="I333" s="2"/>
      <c r="J333" s="2"/>
      <c r="K333" s="2"/>
      <c r="L333" s="2"/>
      <c r="M333" s="2"/>
      <c r="N333" s="2"/>
    </row>
    <row r="334" spans="1:14" x14ac:dyDescent="0.35">
      <c r="A334" s="2"/>
      <c r="B334" s="2"/>
      <c r="C334" s="2"/>
      <c r="D334" s="2"/>
      <c r="E334" s="98"/>
      <c r="F334" s="2"/>
      <c r="G334" s="2"/>
      <c r="H334" s="2"/>
      <c r="I334" s="2"/>
      <c r="J334" s="2"/>
      <c r="K334" s="2"/>
      <c r="L334" s="2"/>
      <c r="M334" s="2"/>
      <c r="N334" s="2"/>
    </row>
    <row r="335" spans="1:14" x14ac:dyDescent="0.35">
      <c r="A335" s="2"/>
      <c r="B335" s="2"/>
      <c r="C335" s="2"/>
      <c r="D335" s="2"/>
      <c r="E335" s="98"/>
      <c r="F335" s="2"/>
      <c r="G335" s="2"/>
      <c r="H335" s="2"/>
      <c r="I335" s="2"/>
      <c r="J335" s="2"/>
      <c r="K335" s="2"/>
      <c r="L335" s="2"/>
      <c r="M335" s="2"/>
      <c r="N335" s="2"/>
    </row>
    <row r="336" spans="1:14" x14ac:dyDescent="0.35">
      <c r="A336" s="2"/>
      <c r="B336" s="2"/>
      <c r="C336" s="2"/>
      <c r="D336" s="2"/>
      <c r="E336" s="98"/>
      <c r="F336" s="2"/>
      <c r="G336" s="2"/>
      <c r="H336" s="2"/>
      <c r="I336" s="2"/>
      <c r="J336" s="2"/>
      <c r="K336" s="2"/>
      <c r="L336" s="2"/>
      <c r="M336" s="2"/>
      <c r="N336" s="2"/>
    </row>
    <row r="337" spans="1:14" x14ac:dyDescent="0.35">
      <c r="A337" s="2"/>
      <c r="B337" s="2"/>
      <c r="C337" s="2"/>
      <c r="D337" s="2"/>
      <c r="E337" s="98"/>
      <c r="F337" s="2"/>
      <c r="G337" s="2"/>
      <c r="H337" s="2"/>
      <c r="I337" s="2"/>
      <c r="J337" s="2"/>
      <c r="K337" s="2"/>
      <c r="L337" s="2"/>
      <c r="M337" s="2"/>
      <c r="N337" s="2"/>
    </row>
    <row r="338" spans="1:14" x14ac:dyDescent="0.35">
      <c r="A338" s="2"/>
      <c r="B338" s="2"/>
      <c r="C338" s="2"/>
      <c r="D338" s="2"/>
      <c r="E338" s="98"/>
      <c r="F338" s="2"/>
      <c r="G338" s="2"/>
      <c r="H338" s="2"/>
      <c r="I338" s="2"/>
      <c r="J338" s="2"/>
      <c r="K338" s="2"/>
      <c r="L338" s="2"/>
      <c r="M338" s="2"/>
      <c r="N338" s="2"/>
    </row>
    <row r="339" spans="1:14" x14ac:dyDescent="0.35">
      <c r="A339" s="2"/>
      <c r="B339" s="2"/>
      <c r="C339" s="2"/>
      <c r="D339" s="2"/>
      <c r="E339" s="98"/>
      <c r="F339" s="2"/>
      <c r="G339" s="2"/>
      <c r="H339" s="2"/>
      <c r="I339" s="2"/>
      <c r="J339" s="2"/>
      <c r="K339" s="2"/>
      <c r="L339" s="2"/>
      <c r="M339" s="2"/>
      <c r="N339" s="2"/>
    </row>
    <row r="340" spans="1:14" x14ac:dyDescent="0.35">
      <c r="A340" s="2"/>
      <c r="B340" s="2"/>
      <c r="C340" s="2"/>
      <c r="D340" s="2"/>
      <c r="E340" s="98"/>
      <c r="F340" s="2"/>
      <c r="G340" s="2"/>
      <c r="H340" s="2"/>
      <c r="I340" s="2"/>
      <c r="J340" s="2"/>
      <c r="K340" s="2"/>
      <c r="L340" s="2"/>
      <c r="M340" s="2"/>
      <c r="N340" s="2"/>
    </row>
    <row r="341" spans="1:14" x14ac:dyDescent="0.35">
      <c r="A341" s="2"/>
      <c r="B341" s="2"/>
      <c r="C341" s="2"/>
      <c r="D341" s="2"/>
      <c r="E341" s="98"/>
      <c r="F341" s="2"/>
      <c r="G341" s="2"/>
      <c r="H341" s="2"/>
      <c r="I341" s="2"/>
      <c r="J341" s="2"/>
      <c r="K341" s="2"/>
      <c r="L341" s="2"/>
      <c r="M341" s="2"/>
      <c r="N341" s="2"/>
    </row>
    <row r="342" spans="1:14" x14ac:dyDescent="0.35">
      <c r="A342" s="2"/>
      <c r="B342" s="2"/>
      <c r="C342" s="2"/>
      <c r="D342" s="2"/>
      <c r="E342" s="98"/>
      <c r="F342" s="2"/>
      <c r="G342" s="2"/>
      <c r="H342" s="2"/>
      <c r="I342" s="2"/>
      <c r="J342" s="2"/>
      <c r="K342" s="2"/>
      <c r="L342" s="2"/>
      <c r="M342" s="2"/>
      <c r="N342" s="2"/>
    </row>
    <row r="343" spans="1:14" x14ac:dyDescent="0.35">
      <c r="A343" s="2"/>
      <c r="B343" s="2"/>
      <c r="C343" s="2"/>
      <c r="D343" s="2"/>
      <c r="E343" s="98"/>
      <c r="F343" s="2"/>
      <c r="G343" s="2"/>
      <c r="H343" s="2"/>
      <c r="I343" s="2"/>
      <c r="J343" s="2"/>
      <c r="K343" s="2"/>
      <c r="L343" s="2"/>
      <c r="M343" s="2"/>
      <c r="N343" s="2"/>
    </row>
    <row r="344" spans="1:14" x14ac:dyDescent="0.35">
      <c r="A344" s="2"/>
      <c r="B344" s="2"/>
      <c r="C344" s="2"/>
      <c r="D344" s="2"/>
      <c r="E344" s="98"/>
      <c r="F344" s="2"/>
      <c r="G344" s="2"/>
      <c r="H344" s="2"/>
      <c r="I344" s="2"/>
      <c r="J344" s="2"/>
      <c r="K344" s="2"/>
      <c r="L344" s="2"/>
      <c r="M344" s="2"/>
      <c r="N344" s="2"/>
    </row>
    <row r="345" spans="1:14" x14ac:dyDescent="0.35">
      <c r="A345" s="2"/>
      <c r="B345" s="2"/>
      <c r="C345" s="2"/>
      <c r="D345" s="2"/>
      <c r="E345" s="98"/>
      <c r="F345" s="2"/>
      <c r="G345" s="2"/>
      <c r="H345" s="2"/>
      <c r="I345" s="2"/>
      <c r="J345" s="2"/>
      <c r="K345" s="2"/>
      <c r="L345" s="2"/>
      <c r="M345" s="2"/>
      <c r="N345" s="2"/>
    </row>
    <row r="346" spans="1:14" x14ac:dyDescent="0.35">
      <c r="A346" s="2"/>
      <c r="B346" s="2"/>
      <c r="C346" s="2"/>
      <c r="D346" s="2"/>
      <c r="E346" s="98"/>
      <c r="F346" s="2"/>
      <c r="G346" s="2"/>
      <c r="H346" s="2"/>
      <c r="I346" s="2"/>
      <c r="J346" s="2"/>
      <c r="K346" s="2"/>
      <c r="L346" s="2"/>
      <c r="M346" s="2"/>
      <c r="N346" s="2"/>
    </row>
    <row r="347" spans="1:14" x14ac:dyDescent="0.35">
      <c r="A347" s="2"/>
      <c r="B347" s="2"/>
      <c r="C347" s="2"/>
      <c r="D347" s="2"/>
      <c r="E347" s="98"/>
      <c r="F347" s="2"/>
      <c r="G347" s="2"/>
      <c r="H347" s="2"/>
      <c r="I347" s="2"/>
      <c r="J347" s="2"/>
      <c r="K347" s="2"/>
      <c r="L347" s="2"/>
      <c r="M347" s="2"/>
      <c r="N347" s="2"/>
    </row>
    <row r="348" spans="1:14" x14ac:dyDescent="0.35">
      <c r="A348" s="2"/>
      <c r="B348" s="2"/>
      <c r="C348" s="2"/>
      <c r="D348" s="2"/>
      <c r="E348" s="98"/>
      <c r="F348" s="2"/>
      <c r="G348" s="2"/>
      <c r="H348" s="2"/>
      <c r="I348" s="2"/>
      <c r="J348" s="2"/>
      <c r="K348" s="2"/>
      <c r="L348" s="2"/>
      <c r="M348" s="2"/>
      <c r="N348" s="2"/>
    </row>
    <row r="349" spans="1:14" x14ac:dyDescent="0.35">
      <c r="A349" s="2"/>
      <c r="B349" s="2"/>
      <c r="C349" s="2"/>
      <c r="D349" s="2"/>
      <c r="E349" s="98"/>
      <c r="F349" s="2"/>
      <c r="G349" s="2"/>
      <c r="H349" s="2"/>
      <c r="I349" s="2"/>
      <c r="J349" s="2"/>
      <c r="K349" s="2"/>
      <c r="L349" s="2"/>
      <c r="M349" s="2"/>
      <c r="N349" s="2"/>
    </row>
    <row r="350" spans="1:14" x14ac:dyDescent="0.35">
      <c r="A350" s="2"/>
      <c r="B350" s="2"/>
      <c r="C350" s="2"/>
      <c r="D350" s="2"/>
      <c r="E350" s="98"/>
      <c r="F350" s="2"/>
      <c r="G350" s="2"/>
      <c r="H350" s="2"/>
      <c r="I350" s="2"/>
      <c r="J350" s="2"/>
      <c r="K350" s="2"/>
      <c r="L350" s="2"/>
      <c r="M350" s="2"/>
      <c r="N350" s="2"/>
    </row>
    <row r="351" spans="1:14" x14ac:dyDescent="0.35">
      <c r="A351" s="2"/>
      <c r="B351" s="2"/>
      <c r="C351" s="2"/>
      <c r="D351" s="2"/>
      <c r="E351" s="98"/>
      <c r="F351" s="2"/>
      <c r="G351" s="2"/>
      <c r="H351" s="2"/>
      <c r="I351" s="2"/>
      <c r="J351" s="2"/>
      <c r="K351" s="2"/>
      <c r="L351" s="2"/>
      <c r="M351" s="2"/>
      <c r="N351" s="2"/>
    </row>
    <row r="352" spans="1:14" x14ac:dyDescent="0.35">
      <c r="A352" s="2"/>
      <c r="B352" s="2"/>
      <c r="C352" s="2"/>
      <c r="D352" s="2"/>
      <c r="E352" s="98"/>
      <c r="F352" s="2"/>
      <c r="G352" s="2"/>
      <c r="H352" s="2"/>
      <c r="I352" s="2"/>
      <c r="J352" s="2"/>
      <c r="K352" s="2"/>
      <c r="L352" s="2"/>
      <c r="M352" s="2"/>
      <c r="N352" s="2"/>
    </row>
    <row r="353" spans="1:14" x14ac:dyDescent="0.35">
      <c r="A353" s="2"/>
      <c r="B353" s="2"/>
      <c r="C353" s="2"/>
      <c r="D353" s="2"/>
      <c r="E353" s="98"/>
      <c r="F353" s="2"/>
      <c r="G353" s="2"/>
      <c r="H353" s="2"/>
      <c r="I353" s="2"/>
      <c r="J353" s="2"/>
      <c r="K353" s="2"/>
      <c r="L353" s="2"/>
      <c r="M353" s="2"/>
      <c r="N353" s="2"/>
    </row>
    <row r="354" spans="1:14" x14ac:dyDescent="0.35">
      <c r="A354" s="2"/>
      <c r="B354" s="2"/>
      <c r="C354" s="2"/>
      <c r="D354" s="2"/>
      <c r="E354" s="98"/>
      <c r="F354" s="2"/>
      <c r="G354" s="2"/>
      <c r="H354" s="2"/>
      <c r="I354" s="2"/>
      <c r="J354" s="2"/>
      <c r="K354" s="2"/>
      <c r="L354" s="2"/>
      <c r="M354" s="2"/>
      <c r="N354" s="2"/>
    </row>
    <row r="355" spans="1:14" x14ac:dyDescent="0.35">
      <c r="A355" s="2"/>
      <c r="B355" s="2"/>
      <c r="C355" s="2"/>
      <c r="D355" s="2"/>
      <c r="E355" s="98"/>
      <c r="F355" s="2"/>
      <c r="G355" s="2"/>
      <c r="H355" s="2"/>
      <c r="I355" s="2"/>
      <c r="J355" s="2"/>
      <c r="K355" s="2"/>
      <c r="L355" s="2"/>
      <c r="M355" s="2"/>
      <c r="N355" s="2"/>
    </row>
    <row r="356" spans="1:14" x14ac:dyDescent="0.35">
      <c r="A356" s="2"/>
      <c r="B356" s="2"/>
      <c r="C356" s="2"/>
      <c r="D356" s="2"/>
      <c r="E356" s="98"/>
      <c r="F356" s="2"/>
      <c r="G356" s="2"/>
      <c r="H356" s="2"/>
      <c r="I356" s="2"/>
      <c r="J356" s="2"/>
      <c r="K356" s="2"/>
      <c r="L356" s="2"/>
      <c r="M356" s="2"/>
      <c r="N356" s="2"/>
    </row>
    <row r="357" spans="1:14" x14ac:dyDescent="0.35">
      <c r="A357" s="2"/>
      <c r="B357" s="2"/>
      <c r="C357" s="2"/>
      <c r="D357" s="2"/>
      <c r="E357" s="98"/>
      <c r="F357" s="2"/>
      <c r="G357" s="2"/>
      <c r="H357" s="2"/>
      <c r="I357" s="2"/>
      <c r="J357" s="2"/>
      <c r="K357" s="2"/>
      <c r="L357" s="2"/>
      <c r="M357" s="2"/>
      <c r="N357" s="2"/>
    </row>
    <row r="358" spans="1:14" x14ac:dyDescent="0.35">
      <c r="A358" s="2"/>
      <c r="B358" s="2"/>
      <c r="C358" s="2"/>
      <c r="D358" s="2"/>
      <c r="E358" s="98"/>
      <c r="F358" s="2"/>
      <c r="G358" s="2"/>
      <c r="H358" s="2"/>
      <c r="I358" s="2"/>
      <c r="J358" s="2"/>
      <c r="K358" s="2"/>
      <c r="L358" s="2"/>
      <c r="M358" s="2"/>
      <c r="N358" s="2"/>
    </row>
    <row r="359" spans="1:14" x14ac:dyDescent="0.35">
      <c r="A359" s="2"/>
      <c r="B359" s="2"/>
      <c r="C359" s="2"/>
      <c r="D359" s="2"/>
      <c r="E359" s="98"/>
      <c r="F359" s="2"/>
      <c r="G359" s="2"/>
      <c r="H359" s="2"/>
      <c r="I359" s="2"/>
      <c r="J359" s="2"/>
      <c r="K359" s="2"/>
      <c r="L359" s="2"/>
      <c r="M359" s="2"/>
      <c r="N359" s="2"/>
    </row>
    <row r="360" spans="1:14" x14ac:dyDescent="0.35">
      <c r="A360" s="2"/>
      <c r="B360" s="2"/>
      <c r="C360" s="2"/>
      <c r="D360" s="2"/>
      <c r="E360" s="98"/>
      <c r="F360" s="2"/>
      <c r="G360" s="2"/>
      <c r="H360" s="2"/>
      <c r="I360" s="2"/>
      <c r="J360" s="2"/>
      <c r="K360" s="2"/>
      <c r="L360" s="2"/>
      <c r="M360" s="2"/>
      <c r="N360" s="2"/>
    </row>
    <row r="361" spans="1:14" x14ac:dyDescent="0.35">
      <c r="A361" s="2"/>
      <c r="B361" s="2"/>
      <c r="C361" s="2"/>
      <c r="D361" s="2"/>
      <c r="E361" s="98"/>
      <c r="F361" s="2"/>
      <c r="G361" s="2"/>
      <c r="H361" s="2"/>
      <c r="I361" s="2"/>
      <c r="J361" s="2"/>
      <c r="K361" s="2"/>
      <c r="L361" s="2"/>
      <c r="M361" s="2"/>
      <c r="N361" s="2"/>
    </row>
    <row r="362" spans="1:14" x14ac:dyDescent="0.35">
      <c r="A362" s="2"/>
      <c r="B362" s="2"/>
      <c r="C362" s="2"/>
      <c r="D362" s="2"/>
      <c r="E362" s="98"/>
      <c r="F362" s="2"/>
      <c r="G362" s="2"/>
      <c r="H362" s="2"/>
      <c r="I362" s="2"/>
      <c r="J362" s="2"/>
      <c r="K362" s="2"/>
      <c r="L362" s="2"/>
      <c r="M362" s="2"/>
      <c r="N362" s="2"/>
    </row>
    <row r="363" spans="1:14" x14ac:dyDescent="0.35">
      <c r="A363" s="2"/>
      <c r="B363" s="2"/>
      <c r="C363" s="2"/>
      <c r="D363" s="2"/>
      <c r="E363" s="98"/>
      <c r="F363" s="2"/>
      <c r="G363" s="2"/>
      <c r="H363" s="2"/>
      <c r="I363" s="2"/>
      <c r="J363" s="2"/>
      <c r="K363" s="2"/>
      <c r="L363" s="2"/>
      <c r="M363" s="2"/>
      <c r="N363" s="2"/>
    </row>
    <row r="364" spans="1:14" x14ac:dyDescent="0.35">
      <c r="A364" s="2"/>
      <c r="B364" s="2"/>
      <c r="C364" s="2"/>
      <c r="D364" s="2"/>
      <c r="E364" s="98"/>
      <c r="F364" s="2"/>
      <c r="G364" s="2"/>
      <c r="H364" s="2"/>
      <c r="I364" s="2"/>
      <c r="J364" s="2"/>
      <c r="K364" s="2"/>
      <c r="L364" s="2"/>
      <c r="M364" s="2"/>
      <c r="N364" s="2"/>
    </row>
    <row r="365" spans="1:14" x14ac:dyDescent="0.35">
      <c r="A365" s="2"/>
      <c r="B365" s="2"/>
      <c r="C365" s="2"/>
      <c r="D365" s="2"/>
      <c r="E365" s="98"/>
      <c r="F365" s="2"/>
      <c r="G365" s="2"/>
      <c r="H365" s="2"/>
      <c r="I365" s="2"/>
      <c r="J365" s="2"/>
      <c r="K365" s="2"/>
      <c r="L365" s="2"/>
      <c r="M365" s="2"/>
      <c r="N365" s="2"/>
    </row>
    <row r="366" spans="1:14" x14ac:dyDescent="0.35">
      <c r="A366" s="2"/>
      <c r="B366" s="2"/>
      <c r="C366" s="2"/>
      <c r="D366" s="2"/>
      <c r="E366" s="98"/>
      <c r="F366" s="2"/>
      <c r="G366" s="2"/>
      <c r="H366" s="2"/>
      <c r="I366" s="2"/>
      <c r="J366" s="2"/>
      <c r="K366" s="2"/>
      <c r="L366" s="2"/>
      <c r="M366" s="2"/>
      <c r="N366" s="2"/>
    </row>
    <row r="367" spans="1:14" x14ac:dyDescent="0.35">
      <c r="A367" s="2"/>
      <c r="B367" s="2"/>
      <c r="C367" s="2"/>
      <c r="D367" s="2"/>
      <c r="E367" s="98"/>
      <c r="F367" s="2"/>
      <c r="G367" s="2"/>
      <c r="H367" s="2"/>
      <c r="I367" s="2"/>
      <c r="J367" s="2"/>
      <c r="K367" s="2"/>
      <c r="L367" s="2"/>
      <c r="M367" s="2"/>
      <c r="N367" s="2"/>
    </row>
    <row r="368" spans="1:14" x14ac:dyDescent="0.35">
      <c r="A368" s="2"/>
      <c r="B368" s="2"/>
      <c r="C368" s="2"/>
      <c r="D368" s="2"/>
      <c r="E368" s="98"/>
      <c r="F368" s="2"/>
      <c r="G368" s="2"/>
      <c r="H368" s="2"/>
      <c r="I368" s="2"/>
      <c r="J368" s="2"/>
      <c r="K368" s="2"/>
      <c r="L368" s="2"/>
      <c r="M368" s="2"/>
      <c r="N368" s="2"/>
    </row>
    <row r="369" spans="1:14" x14ac:dyDescent="0.35">
      <c r="A369" s="2"/>
      <c r="B369" s="2"/>
      <c r="C369" s="2"/>
      <c r="D369" s="2"/>
      <c r="E369" s="98"/>
      <c r="F369" s="2"/>
      <c r="G369" s="2"/>
      <c r="H369" s="2"/>
      <c r="I369" s="2"/>
      <c r="J369" s="2"/>
      <c r="K369" s="2"/>
      <c r="L369" s="2"/>
      <c r="M369" s="2"/>
      <c r="N369" s="2"/>
    </row>
    <row r="370" spans="1:14" x14ac:dyDescent="0.35">
      <c r="A370" s="2"/>
      <c r="B370" s="2"/>
      <c r="C370" s="2"/>
      <c r="D370" s="2"/>
      <c r="E370" s="98"/>
      <c r="F370" s="2"/>
      <c r="G370" s="2"/>
      <c r="H370" s="2"/>
      <c r="I370" s="2"/>
      <c r="J370" s="2"/>
      <c r="K370" s="2"/>
      <c r="L370" s="2"/>
      <c r="M370" s="2"/>
      <c r="N370" s="2"/>
    </row>
    <row r="371" spans="1:14" x14ac:dyDescent="0.35">
      <c r="A371" s="2"/>
      <c r="B371" s="2"/>
      <c r="C371" s="2"/>
      <c r="D371" s="2"/>
      <c r="E371" s="98"/>
      <c r="F371" s="2"/>
      <c r="G371" s="2"/>
      <c r="H371" s="2"/>
      <c r="I371" s="2"/>
      <c r="J371" s="2"/>
      <c r="K371" s="2"/>
      <c r="L371" s="2"/>
      <c r="M371" s="2"/>
      <c r="N371" s="2"/>
    </row>
    <row r="372" spans="1:14" x14ac:dyDescent="0.35">
      <c r="A372" s="2"/>
      <c r="B372" s="2"/>
      <c r="C372" s="2"/>
      <c r="D372" s="2"/>
      <c r="E372" s="98"/>
      <c r="F372" s="2"/>
      <c r="G372" s="2"/>
      <c r="H372" s="2"/>
      <c r="I372" s="2"/>
      <c r="J372" s="2"/>
      <c r="K372" s="2"/>
      <c r="L372" s="2"/>
      <c r="M372" s="2"/>
      <c r="N372" s="2"/>
    </row>
    <row r="373" spans="1:14" x14ac:dyDescent="0.35">
      <c r="A373" s="2"/>
      <c r="B373" s="2"/>
      <c r="C373" s="2"/>
      <c r="D373" s="2"/>
      <c r="E373" s="98"/>
      <c r="F373" s="2"/>
      <c r="G373" s="2"/>
      <c r="H373" s="2"/>
      <c r="I373" s="2"/>
      <c r="J373" s="2"/>
      <c r="K373" s="2"/>
      <c r="L373" s="2"/>
      <c r="M373" s="2"/>
      <c r="N373" s="2"/>
    </row>
    <row r="374" spans="1:14" x14ac:dyDescent="0.35">
      <c r="A374" s="2"/>
      <c r="B374" s="2"/>
      <c r="C374" s="2"/>
      <c r="D374" s="2"/>
      <c r="E374" s="98"/>
      <c r="F374" s="2"/>
      <c r="G374" s="2"/>
      <c r="H374" s="2"/>
      <c r="I374" s="2"/>
      <c r="J374" s="2"/>
      <c r="K374" s="2"/>
      <c r="L374" s="2"/>
      <c r="M374" s="2"/>
      <c r="N374" s="2"/>
    </row>
    <row r="375" spans="1:14" x14ac:dyDescent="0.35">
      <c r="A375" s="2"/>
      <c r="B375" s="2"/>
      <c r="C375" s="2"/>
      <c r="D375" s="2"/>
      <c r="E375" s="98"/>
      <c r="F375" s="2"/>
      <c r="G375" s="2"/>
      <c r="H375" s="2"/>
      <c r="I375" s="2"/>
      <c r="J375" s="2"/>
      <c r="K375" s="2"/>
      <c r="L375" s="2"/>
      <c r="M375" s="2"/>
      <c r="N375" s="2"/>
    </row>
    <row r="376" spans="1:14" x14ac:dyDescent="0.35">
      <c r="A376" s="2"/>
      <c r="B376" s="2"/>
      <c r="C376" s="2"/>
      <c r="D376" s="2"/>
      <c r="E376" s="98"/>
      <c r="F376" s="2"/>
      <c r="G376" s="2"/>
      <c r="H376" s="2"/>
      <c r="I376" s="2"/>
      <c r="J376" s="2"/>
      <c r="K376" s="2"/>
      <c r="L376" s="2"/>
      <c r="M376" s="2"/>
      <c r="N376" s="2"/>
    </row>
    <row r="377" spans="1:14" x14ac:dyDescent="0.35">
      <c r="A377" s="2"/>
      <c r="B377" s="2"/>
      <c r="C377" s="2"/>
      <c r="D377" s="2"/>
      <c r="E377" s="98"/>
      <c r="F377" s="2"/>
      <c r="G377" s="2"/>
      <c r="H377" s="2"/>
      <c r="I377" s="2"/>
      <c r="J377" s="2"/>
      <c r="K377" s="2"/>
      <c r="L377" s="2"/>
      <c r="M377" s="2"/>
      <c r="N377" s="2"/>
    </row>
    <row r="378" spans="1:14" x14ac:dyDescent="0.35">
      <c r="A378" s="2"/>
      <c r="B378" s="2"/>
      <c r="C378" s="2"/>
      <c r="D378" s="2"/>
      <c r="E378" s="98"/>
      <c r="F378" s="2"/>
      <c r="G378" s="2"/>
      <c r="H378" s="2"/>
      <c r="I378" s="2"/>
      <c r="J378" s="2"/>
      <c r="K378" s="2"/>
      <c r="L378" s="2"/>
      <c r="M378" s="2"/>
      <c r="N378" s="2"/>
    </row>
    <row r="379" spans="1:14" x14ac:dyDescent="0.35">
      <c r="A379" s="2"/>
      <c r="B379" s="2"/>
      <c r="C379" s="2"/>
      <c r="D379" s="2"/>
      <c r="E379" s="98"/>
      <c r="F379" s="2"/>
      <c r="G379" s="2"/>
      <c r="H379" s="2"/>
      <c r="I379" s="2"/>
      <c r="J379" s="2"/>
      <c r="K379" s="2"/>
      <c r="L379" s="2"/>
      <c r="M379" s="2"/>
      <c r="N379" s="2"/>
    </row>
    <row r="380" spans="1:14" x14ac:dyDescent="0.35">
      <c r="A380" s="2"/>
      <c r="B380" s="2"/>
      <c r="C380" s="2"/>
      <c r="D380" s="2"/>
      <c r="E380" s="98"/>
      <c r="F380" s="2"/>
      <c r="G380" s="2"/>
      <c r="H380" s="2"/>
      <c r="I380" s="2"/>
      <c r="J380" s="2"/>
      <c r="K380" s="2"/>
      <c r="L380" s="2"/>
      <c r="M380" s="2"/>
      <c r="N380" s="2"/>
    </row>
    <row r="381" spans="1:14" x14ac:dyDescent="0.35">
      <c r="A381" s="2"/>
      <c r="B381" s="2"/>
      <c r="C381" s="2"/>
      <c r="D381" s="2"/>
      <c r="E381" s="98"/>
      <c r="F381" s="2"/>
      <c r="G381" s="2"/>
      <c r="H381" s="2"/>
      <c r="I381" s="2"/>
      <c r="J381" s="2"/>
      <c r="K381" s="2"/>
      <c r="L381" s="2"/>
      <c r="M381" s="2"/>
      <c r="N381" s="2"/>
    </row>
    <row r="382" spans="1:14" x14ac:dyDescent="0.35">
      <c r="A382" s="2"/>
      <c r="B382" s="2"/>
      <c r="C382" s="2"/>
      <c r="D382" s="2"/>
      <c r="E382" s="98"/>
      <c r="F382" s="2"/>
      <c r="G382" s="2"/>
      <c r="H382" s="2"/>
      <c r="I382" s="2"/>
      <c r="J382" s="2"/>
      <c r="K382" s="2"/>
      <c r="L382" s="2"/>
      <c r="M382" s="2"/>
      <c r="N382" s="2"/>
    </row>
    <row r="383" spans="1:14" x14ac:dyDescent="0.35">
      <c r="A383" s="2"/>
      <c r="B383" s="2"/>
      <c r="C383" s="2"/>
      <c r="D383" s="2"/>
      <c r="E383" s="98"/>
      <c r="F383" s="2"/>
      <c r="G383" s="2"/>
      <c r="H383" s="2"/>
      <c r="I383" s="2"/>
      <c r="J383" s="2"/>
      <c r="K383" s="2"/>
      <c r="L383" s="2"/>
      <c r="M383" s="2"/>
      <c r="N383" s="2"/>
    </row>
    <row r="384" spans="1:14" x14ac:dyDescent="0.35">
      <c r="A384" s="2"/>
      <c r="B384" s="2"/>
      <c r="C384" s="2"/>
      <c r="D384" s="2"/>
      <c r="E384" s="98"/>
      <c r="F384" s="2"/>
      <c r="G384" s="2"/>
      <c r="H384" s="2"/>
      <c r="I384" s="2"/>
      <c r="J384" s="2"/>
      <c r="K384" s="2"/>
      <c r="L384" s="2"/>
      <c r="M384" s="2"/>
      <c r="N384" s="2"/>
    </row>
    <row r="385" spans="1:14" x14ac:dyDescent="0.35">
      <c r="A385" s="2"/>
      <c r="B385" s="2"/>
      <c r="C385" s="2"/>
      <c r="D385" s="2"/>
      <c r="E385" s="98"/>
      <c r="F385" s="2"/>
      <c r="G385" s="2"/>
      <c r="H385" s="2"/>
      <c r="I385" s="2"/>
      <c r="J385" s="2"/>
      <c r="K385" s="2"/>
      <c r="L385" s="2"/>
      <c r="M385" s="2"/>
      <c r="N385" s="2"/>
    </row>
    <row r="386" spans="1:14" x14ac:dyDescent="0.35">
      <c r="A386" s="2"/>
      <c r="B386" s="2"/>
      <c r="C386" s="2"/>
      <c r="D386" s="2"/>
      <c r="E386" s="98"/>
      <c r="F386" s="2"/>
      <c r="G386" s="2"/>
      <c r="H386" s="2"/>
      <c r="I386" s="2"/>
      <c r="J386" s="2"/>
      <c r="K386" s="2"/>
      <c r="L386" s="2"/>
      <c r="M386" s="2"/>
      <c r="N386" s="2"/>
    </row>
    <row r="387" spans="1:14" x14ac:dyDescent="0.35">
      <c r="A387" s="2"/>
      <c r="B387" s="2"/>
      <c r="C387" s="2"/>
      <c r="D387" s="2"/>
      <c r="E387" s="98"/>
      <c r="F387" s="2"/>
      <c r="G387" s="2"/>
      <c r="H387" s="2"/>
      <c r="I387" s="2"/>
      <c r="J387" s="2"/>
      <c r="K387" s="2"/>
      <c r="L387" s="2"/>
      <c r="M387" s="2"/>
      <c r="N387" s="2"/>
    </row>
    <row r="388" spans="1:14" x14ac:dyDescent="0.35">
      <c r="A388" s="2"/>
      <c r="B388" s="2"/>
      <c r="C388" s="2"/>
      <c r="D388" s="2"/>
      <c r="E388" s="98"/>
      <c r="F388" s="2"/>
      <c r="G388" s="2"/>
      <c r="H388" s="2"/>
      <c r="I388" s="2"/>
      <c r="J388" s="2"/>
      <c r="K388" s="2"/>
      <c r="L388" s="2"/>
      <c r="M388" s="2"/>
      <c r="N388" s="2"/>
    </row>
    <row r="389" spans="1:14" x14ac:dyDescent="0.35">
      <c r="A389" s="2"/>
      <c r="B389" s="2"/>
      <c r="C389" s="2"/>
      <c r="D389" s="2"/>
      <c r="E389" s="98"/>
      <c r="F389" s="2"/>
      <c r="G389" s="2"/>
      <c r="H389" s="2"/>
      <c r="I389" s="2"/>
      <c r="J389" s="2"/>
      <c r="K389" s="2"/>
      <c r="L389" s="2"/>
      <c r="M389" s="2"/>
      <c r="N389" s="2"/>
    </row>
    <row r="390" spans="1:14" x14ac:dyDescent="0.35">
      <c r="A390" s="2"/>
      <c r="B390" s="2"/>
      <c r="C390" s="2"/>
      <c r="D390" s="2"/>
      <c r="E390" s="98"/>
      <c r="F390" s="2"/>
      <c r="G390" s="2"/>
      <c r="H390" s="2"/>
      <c r="I390" s="2"/>
      <c r="J390" s="2"/>
      <c r="K390" s="2"/>
      <c r="L390" s="2"/>
      <c r="M390" s="2"/>
      <c r="N390" s="2"/>
    </row>
    <row r="391" spans="1:14" x14ac:dyDescent="0.35">
      <c r="A391" s="2"/>
      <c r="B391" s="2"/>
      <c r="C391" s="2"/>
      <c r="D391" s="2"/>
      <c r="E391" s="98"/>
      <c r="F391" s="2"/>
      <c r="G391" s="2"/>
      <c r="H391" s="2"/>
      <c r="I391" s="2"/>
      <c r="J391" s="2"/>
      <c r="K391" s="2"/>
      <c r="L391" s="2"/>
      <c r="M391" s="2"/>
      <c r="N391" s="2"/>
    </row>
    <row r="392" spans="1:14" x14ac:dyDescent="0.35">
      <c r="A392" s="2"/>
      <c r="B392" s="2"/>
      <c r="C392" s="2"/>
      <c r="D392" s="2"/>
      <c r="E392" s="98"/>
      <c r="F392" s="2"/>
      <c r="G392" s="2"/>
      <c r="H392" s="2"/>
      <c r="I392" s="2"/>
      <c r="J392" s="2"/>
      <c r="K392" s="2"/>
      <c r="L392" s="2"/>
      <c r="M392" s="2"/>
      <c r="N392" s="2"/>
    </row>
    <row r="393" spans="1:14" x14ac:dyDescent="0.35">
      <c r="A393" s="2"/>
      <c r="B393" s="2"/>
      <c r="C393" s="2"/>
      <c r="D393" s="2"/>
      <c r="E393" s="98"/>
      <c r="F393" s="2"/>
      <c r="G393" s="2"/>
      <c r="H393" s="2"/>
      <c r="I393" s="2"/>
      <c r="J393" s="2"/>
      <c r="K393" s="2"/>
      <c r="L393" s="2"/>
      <c r="M393" s="2"/>
      <c r="N393" s="2"/>
    </row>
    <row r="394" spans="1:14" x14ac:dyDescent="0.35">
      <c r="A394" s="2"/>
      <c r="B394" s="2"/>
      <c r="C394" s="2"/>
      <c r="D394" s="2"/>
      <c r="E394" s="98"/>
      <c r="F394" s="2"/>
      <c r="G394" s="2"/>
      <c r="H394" s="2"/>
      <c r="I394" s="2"/>
      <c r="J394" s="2"/>
      <c r="K394" s="2"/>
      <c r="L394" s="2"/>
      <c r="M394" s="2"/>
      <c r="N394" s="2"/>
    </row>
    <row r="395" spans="1:14" x14ac:dyDescent="0.35">
      <c r="A395" s="2"/>
      <c r="B395" s="2"/>
      <c r="C395" s="2"/>
      <c r="D395" s="2"/>
      <c r="E395" s="98"/>
      <c r="F395" s="2"/>
      <c r="G395" s="2"/>
      <c r="H395" s="2"/>
      <c r="I395" s="2"/>
      <c r="J395" s="2"/>
      <c r="K395" s="2"/>
      <c r="L395" s="2"/>
      <c r="M395" s="2"/>
      <c r="N395" s="2"/>
    </row>
    <row r="396" spans="1:14" x14ac:dyDescent="0.35">
      <c r="A396" s="2"/>
      <c r="B396" s="2"/>
      <c r="C396" s="2"/>
      <c r="D396" s="2"/>
      <c r="E396" s="98"/>
      <c r="F396" s="2"/>
      <c r="G396" s="2"/>
      <c r="H396" s="2"/>
      <c r="I396" s="2"/>
      <c r="J396" s="2"/>
      <c r="K396" s="2"/>
      <c r="L396" s="2"/>
      <c r="M396" s="2"/>
      <c r="N396" s="2"/>
    </row>
    <row r="397" spans="1:14" x14ac:dyDescent="0.35">
      <c r="A397" s="2"/>
      <c r="B397" s="2"/>
      <c r="C397" s="2"/>
      <c r="D397" s="2"/>
      <c r="E397" s="98"/>
      <c r="F397" s="2"/>
      <c r="G397" s="2"/>
      <c r="H397" s="2"/>
      <c r="I397" s="2"/>
      <c r="J397" s="2"/>
      <c r="K397" s="2"/>
      <c r="L397" s="2"/>
      <c r="M397" s="2"/>
      <c r="N397" s="2"/>
    </row>
    <row r="398" spans="1:14" x14ac:dyDescent="0.35">
      <c r="A398" s="2"/>
      <c r="B398" s="2"/>
      <c r="C398" s="2"/>
      <c r="D398" s="2"/>
      <c r="E398" s="98"/>
      <c r="F398" s="2"/>
      <c r="G398" s="2"/>
      <c r="H398" s="2"/>
      <c r="I398" s="2"/>
      <c r="J398" s="2"/>
      <c r="K398" s="2"/>
      <c r="L398" s="2"/>
      <c r="M398" s="2"/>
      <c r="N398" s="2"/>
    </row>
    <row r="399" spans="1:14" x14ac:dyDescent="0.35">
      <c r="A399" s="2"/>
      <c r="B399" s="2"/>
      <c r="C399" s="2"/>
      <c r="D399" s="2"/>
      <c r="E399" s="98"/>
      <c r="F399" s="2"/>
      <c r="G399" s="2"/>
      <c r="H399" s="2"/>
      <c r="I399" s="2"/>
      <c r="J399" s="2"/>
      <c r="K399" s="2"/>
      <c r="L399" s="2"/>
      <c r="M399" s="2"/>
      <c r="N399" s="2"/>
    </row>
    <row r="400" spans="1:14" x14ac:dyDescent="0.35">
      <c r="A400" s="2"/>
      <c r="B400" s="2"/>
      <c r="C400" s="2"/>
      <c r="D400" s="2"/>
      <c r="E400" s="98"/>
      <c r="F400" s="2"/>
      <c r="G400" s="2"/>
      <c r="H400" s="2"/>
      <c r="I400" s="2"/>
      <c r="J400" s="2"/>
      <c r="K400" s="2"/>
      <c r="L400" s="2"/>
      <c r="M400" s="2"/>
      <c r="N400" s="2"/>
    </row>
    <row r="401" spans="1:14" x14ac:dyDescent="0.35">
      <c r="A401" s="2"/>
      <c r="B401" s="2"/>
      <c r="C401" s="2"/>
      <c r="D401" s="2"/>
      <c r="E401" s="98"/>
      <c r="F401" s="2"/>
      <c r="G401" s="2"/>
      <c r="H401" s="2"/>
      <c r="I401" s="2"/>
      <c r="J401" s="2"/>
      <c r="K401" s="2"/>
      <c r="L401" s="2"/>
      <c r="M401" s="2"/>
      <c r="N401" s="2"/>
    </row>
    <row r="402" spans="1:14" x14ac:dyDescent="0.35">
      <c r="A402" s="2"/>
      <c r="B402" s="2"/>
      <c r="C402" s="2"/>
      <c r="D402" s="2"/>
      <c r="E402" s="98"/>
      <c r="F402" s="2"/>
      <c r="G402" s="2"/>
      <c r="H402" s="2"/>
      <c r="I402" s="2"/>
      <c r="J402" s="2"/>
      <c r="K402" s="2"/>
      <c r="L402" s="2"/>
      <c r="M402" s="2"/>
      <c r="N402" s="2"/>
    </row>
    <row r="403" spans="1:14" x14ac:dyDescent="0.35">
      <c r="A403" s="2"/>
      <c r="B403" s="2"/>
      <c r="C403" s="2"/>
      <c r="D403" s="2"/>
      <c r="E403" s="98"/>
      <c r="F403" s="2"/>
      <c r="G403" s="2"/>
      <c r="H403" s="2"/>
      <c r="I403" s="2"/>
      <c r="J403" s="2"/>
      <c r="K403" s="2"/>
      <c r="L403" s="2"/>
      <c r="M403" s="2"/>
      <c r="N403" s="2"/>
    </row>
    <row r="404" spans="1:14" x14ac:dyDescent="0.35">
      <c r="A404" s="2"/>
      <c r="B404" s="2"/>
      <c r="C404" s="2"/>
      <c r="D404" s="2"/>
      <c r="E404" s="98"/>
      <c r="F404" s="2"/>
      <c r="G404" s="2"/>
      <c r="H404" s="2"/>
      <c r="I404" s="2"/>
      <c r="J404" s="2"/>
      <c r="K404" s="2"/>
      <c r="L404" s="2"/>
      <c r="M404" s="2"/>
      <c r="N404" s="2"/>
    </row>
    <row r="405" spans="1:14" x14ac:dyDescent="0.35">
      <c r="A405" s="2"/>
      <c r="B405" s="2"/>
      <c r="C405" s="2"/>
      <c r="D405" s="2"/>
      <c r="E405" s="98"/>
      <c r="F405" s="2"/>
      <c r="G405" s="2"/>
      <c r="H405" s="2"/>
      <c r="I405" s="2"/>
      <c r="J405" s="2"/>
      <c r="K405" s="2"/>
      <c r="L405" s="2"/>
      <c r="M405" s="2"/>
      <c r="N405" s="2"/>
    </row>
    <row r="406" spans="1:14" x14ac:dyDescent="0.35">
      <c r="A406" s="2"/>
      <c r="B406" s="2"/>
      <c r="C406" s="2"/>
      <c r="D406" s="2"/>
      <c r="E406" s="98"/>
      <c r="F406" s="2"/>
      <c r="G406" s="2"/>
      <c r="H406" s="2"/>
      <c r="I406" s="2"/>
      <c r="J406" s="2"/>
      <c r="K406" s="2"/>
      <c r="L406" s="2"/>
      <c r="M406" s="2"/>
      <c r="N406" s="2"/>
    </row>
    <row r="407" spans="1:14" x14ac:dyDescent="0.35">
      <c r="A407" s="2"/>
      <c r="B407" s="2"/>
      <c r="C407" s="2"/>
      <c r="D407" s="2"/>
      <c r="E407" s="98"/>
      <c r="F407" s="2"/>
      <c r="G407" s="2"/>
      <c r="H407" s="2"/>
      <c r="I407" s="2"/>
      <c r="J407" s="2"/>
      <c r="K407" s="2"/>
      <c r="L407" s="2"/>
      <c r="M407" s="2"/>
      <c r="N407" s="2"/>
    </row>
    <row r="408" spans="1:14" x14ac:dyDescent="0.35">
      <c r="A408" s="2"/>
      <c r="B408" s="2"/>
      <c r="C408" s="2"/>
      <c r="D408" s="2"/>
      <c r="E408" s="98"/>
      <c r="F408" s="2"/>
      <c r="G408" s="2"/>
      <c r="H408" s="2"/>
      <c r="I408" s="2"/>
      <c r="J408" s="2"/>
      <c r="K408" s="2"/>
      <c r="L408" s="2"/>
      <c r="M408" s="2"/>
      <c r="N408" s="2"/>
    </row>
    <row r="409" spans="1:14" x14ac:dyDescent="0.35">
      <c r="A409" s="2"/>
      <c r="B409" s="2"/>
      <c r="C409" s="2"/>
      <c r="D409" s="2"/>
      <c r="E409" s="98"/>
      <c r="F409" s="2"/>
      <c r="G409" s="2"/>
      <c r="H409" s="2"/>
      <c r="I409" s="2"/>
      <c r="J409" s="2"/>
      <c r="K409" s="2"/>
      <c r="L409" s="2"/>
      <c r="M409" s="2"/>
      <c r="N409" s="2"/>
    </row>
    <row r="410" spans="1:14" x14ac:dyDescent="0.35">
      <c r="A410" s="2"/>
      <c r="B410" s="2"/>
      <c r="C410" s="2"/>
      <c r="D410" s="2"/>
      <c r="E410" s="98"/>
      <c r="F410" s="2"/>
      <c r="G410" s="2"/>
      <c r="H410" s="2"/>
      <c r="I410" s="2"/>
      <c r="J410" s="2"/>
      <c r="K410" s="2"/>
      <c r="L410" s="2"/>
      <c r="M410" s="2"/>
      <c r="N410" s="2"/>
    </row>
    <row r="411" spans="1:14" x14ac:dyDescent="0.35">
      <c r="A411" s="2"/>
      <c r="B411" s="2"/>
      <c r="C411" s="2"/>
      <c r="D411" s="2"/>
      <c r="E411" s="98"/>
      <c r="F411" s="2"/>
      <c r="G411" s="2"/>
      <c r="H411" s="2"/>
      <c r="I411" s="2"/>
      <c r="J411" s="2"/>
      <c r="K411" s="2"/>
      <c r="L411" s="2"/>
      <c r="M411" s="2"/>
      <c r="N411" s="2"/>
    </row>
    <row r="412" spans="1:14" x14ac:dyDescent="0.35">
      <c r="A412" s="2"/>
      <c r="B412" s="2"/>
      <c r="C412" s="2"/>
      <c r="D412" s="2"/>
      <c r="E412" s="98"/>
      <c r="F412" s="2"/>
      <c r="G412" s="2"/>
      <c r="H412" s="2"/>
      <c r="I412" s="2"/>
      <c r="J412" s="2"/>
      <c r="K412" s="2"/>
      <c r="L412" s="2"/>
      <c r="M412" s="2"/>
      <c r="N412" s="2"/>
    </row>
    <row r="413" spans="1:14" x14ac:dyDescent="0.35">
      <c r="A413" s="2"/>
      <c r="B413" s="2"/>
      <c r="C413" s="2"/>
      <c r="D413" s="2"/>
      <c r="E413" s="98"/>
      <c r="F413" s="2"/>
      <c r="G413" s="2"/>
      <c r="H413" s="2"/>
      <c r="I413" s="2"/>
      <c r="J413" s="2"/>
      <c r="K413" s="2"/>
      <c r="L413" s="2"/>
      <c r="M413" s="2"/>
      <c r="N413" s="2"/>
    </row>
    <row r="414" spans="1:14" x14ac:dyDescent="0.35">
      <c r="A414" s="2"/>
      <c r="B414" s="2"/>
      <c r="C414" s="2"/>
      <c r="D414" s="2"/>
      <c r="E414" s="98"/>
      <c r="F414" s="2"/>
      <c r="G414" s="2"/>
      <c r="H414" s="2"/>
      <c r="I414" s="2"/>
      <c r="J414" s="2"/>
      <c r="K414" s="2"/>
      <c r="L414" s="2"/>
      <c r="M414" s="2"/>
      <c r="N414" s="2"/>
    </row>
    <row r="415" spans="1:14" x14ac:dyDescent="0.35">
      <c r="A415" s="2"/>
      <c r="B415" s="2"/>
      <c r="C415" s="2"/>
      <c r="D415" s="2"/>
      <c r="E415" s="98"/>
      <c r="F415" s="2"/>
      <c r="G415" s="2"/>
      <c r="H415" s="2"/>
      <c r="I415" s="2"/>
      <c r="J415" s="2"/>
      <c r="K415" s="2"/>
      <c r="L415" s="2"/>
      <c r="M415" s="2"/>
      <c r="N415" s="2"/>
    </row>
    <row r="416" spans="1:14" x14ac:dyDescent="0.35">
      <c r="A416" s="2"/>
      <c r="B416" s="2"/>
      <c r="C416" s="2"/>
      <c r="D416" s="2"/>
      <c r="E416" s="98"/>
      <c r="F416" s="2"/>
      <c r="G416" s="2"/>
      <c r="H416" s="2"/>
      <c r="I416" s="2"/>
      <c r="J416" s="2"/>
      <c r="K416" s="2"/>
      <c r="L416" s="2"/>
      <c r="M416" s="2"/>
      <c r="N416" s="2"/>
    </row>
    <row r="417" spans="1:14" x14ac:dyDescent="0.35">
      <c r="A417" s="2"/>
      <c r="B417" s="2"/>
      <c r="C417" s="2"/>
      <c r="D417" s="2"/>
      <c r="E417" s="98"/>
      <c r="F417" s="2"/>
      <c r="G417" s="2"/>
      <c r="H417" s="2"/>
      <c r="I417" s="2"/>
      <c r="J417" s="2"/>
      <c r="K417" s="2"/>
      <c r="L417" s="2"/>
      <c r="M417" s="2"/>
      <c r="N417" s="2"/>
    </row>
    <row r="418" spans="1:14" x14ac:dyDescent="0.35">
      <c r="A418" s="2"/>
      <c r="B418" s="2"/>
      <c r="C418" s="2"/>
      <c r="D418" s="2"/>
      <c r="E418" s="98"/>
      <c r="F418" s="2"/>
      <c r="G418" s="2"/>
      <c r="H418" s="2"/>
      <c r="I418" s="2"/>
      <c r="J418" s="2"/>
      <c r="K418" s="2"/>
      <c r="L418" s="2"/>
      <c r="M418" s="2"/>
      <c r="N418" s="2"/>
    </row>
    <row r="419" spans="1:14" x14ac:dyDescent="0.35">
      <c r="A419" s="2"/>
      <c r="B419" s="2"/>
      <c r="C419" s="2"/>
      <c r="D419" s="2"/>
      <c r="E419" s="98"/>
      <c r="F419" s="2"/>
      <c r="G419" s="2"/>
      <c r="H419" s="2"/>
      <c r="I419" s="2"/>
      <c r="J419" s="2"/>
      <c r="K419" s="2"/>
      <c r="L419" s="2"/>
      <c r="M419" s="2"/>
      <c r="N419" s="2"/>
    </row>
    <row r="420" spans="1:14" x14ac:dyDescent="0.35">
      <c r="A420" s="2"/>
      <c r="B420" s="2"/>
      <c r="C420" s="2"/>
      <c r="D420" s="2"/>
      <c r="E420" s="98"/>
      <c r="F420" s="2"/>
      <c r="G420" s="2"/>
      <c r="H420" s="2"/>
      <c r="I420" s="2"/>
      <c r="J420" s="2"/>
      <c r="K420" s="2"/>
      <c r="L420" s="2"/>
      <c r="M420" s="2"/>
      <c r="N420" s="2"/>
    </row>
    <row r="421" spans="1:14" x14ac:dyDescent="0.35">
      <c r="A421" s="2"/>
      <c r="B421" s="2"/>
      <c r="C421" s="2"/>
      <c r="D421" s="2"/>
      <c r="E421" s="98"/>
      <c r="F421" s="2"/>
      <c r="G421" s="2"/>
      <c r="H421" s="2"/>
      <c r="I421" s="2"/>
      <c r="J421" s="2"/>
      <c r="K421" s="2"/>
      <c r="L421" s="2"/>
      <c r="M421" s="2"/>
      <c r="N421" s="2"/>
    </row>
    <row r="422" spans="1:14" x14ac:dyDescent="0.35">
      <c r="A422" s="2"/>
      <c r="B422" s="2"/>
      <c r="C422" s="2"/>
      <c r="D422" s="2"/>
      <c r="E422" s="98"/>
      <c r="F422" s="2"/>
      <c r="G422" s="2"/>
      <c r="H422" s="2"/>
      <c r="I422" s="2"/>
      <c r="J422" s="2"/>
      <c r="K422" s="2"/>
      <c r="L422" s="2"/>
      <c r="M422" s="2"/>
      <c r="N422" s="2"/>
    </row>
    <row r="423" spans="1:14" x14ac:dyDescent="0.35">
      <c r="A423" s="2"/>
      <c r="B423" s="2"/>
      <c r="C423" s="2"/>
      <c r="D423" s="2"/>
      <c r="E423" s="98"/>
      <c r="F423" s="2"/>
      <c r="G423" s="2"/>
      <c r="H423" s="2"/>
      <c r="I423" s="2"/>
      <c r="J423" s="2"/>
      <c r="K423" s="2"/>
      <c r="L423" s="2"/>
      <c r="M423" s="2"/>
      <c r="N423" s="2"/>
    </row>
    <row r="424" spans="1:14" x14ac:dyDescent="0.35">
      <c r="A424" s="2"/>
      <c r="B424" s="2"/>
      <c r="C424" s="2"/>
      <c r="D424" s="2"/>
      <c r="E424" s="98"/>
      <c r="F424" s="2"/>
      <c r="G424" s="2"/>
      <c r="H424" s="2"/>
      <c r="I424" s="2"/>
      <c r="J424" s="2"/>
      <c r="K424" s="2"/>
      <c r="L424" s="2"/>
      <c r="M424" s="2"/>
      <c r="N424" s="2"/>
    </row>
    <row r="425" spans="1:14" x14ac:dyDescent="0.35">
      <c r="A425" s="2"/>
      <c r="B425" s="2"/>
      <c r="C425" s="2"/>
      <c r="D425" s="2"/>
      <c r="E425" s="98"/>
      <c r="F425" s="2"/>
      <c r="G425" s="2"/>
      <c r="H425" s="2"/>
      <c r="I425" s="2"/>
      <c r="J425" s="2"/>
      <c r="K425" s="2"/>
      <c r="L425" s="2"/>
      <c r="M425" s="2"/>
      <c r="N425" s="2"/>
    </row>
    <row r="426" spans="1:14" x14ac:dyDescent="0.35">
      <c r="A426" s="2"/>
      <c r="B426" s="2"/>
      <c r="C426" s="2"/>
      <c r="D426" s="2"/>
      <c r="E426" s="98"/>
      <c r="F426" s="2"/>
      <c r="G426" s="2"/>
      <c r="H426" s="2"/>
      <c r="I426" s="2"/>
      <c r="J426" s="2"/>
      <c r="K426" s="2"/>
      <c r="L426" s="2"/>
      <c r="M426" s="2"/>
      <c r="N426" s="2"/>
    </row>
    <row r="427" spans="1:14" x14ac:dyDescent="0.35">
      <c r="A427" s="2"/>
      <c r="B427" s="2"/>
      <c r="C427" s="2"/>
      <c r="D427" s="2"/>
      <c r="E427" s="98"/>
      <c r="F427" s="2"/>
      <c r="G427" s="2"/>
      <c r="H427" s="2"/>
      <c r="I427" s="2"/>
      <c r="J427" s="2"/>
      <c r="K427" s="2"/>
      <c r="L427" s="2"/>
      <c r="M427" s="2"/>
      <c r="N427" s="2"/>
    </row>
    <row r="428" spans="1:14" x14ac:dyDescent="0.35">
      <c r="A428" s="2"/>
      <c r="B428" s="2"/>
      <c r="C428" s="2"/>
      <c r="D428" s="2"/>
      <c r="E428" s="98"/>
      <c r="F428" s="2"/>
      <c r="G428" s="2"/>
      <c r="H428" s="2"/>
      <c r="I428" s="2"/>
      <c r="J428" s="2"/>
      <c r="K428" s="2"/>
      <c r="L428" s="2"/>
      <c r="M428" s="2"/>
      <c r="N428" s="2"/>
    </row>
    <row r="429" spans="1:14" x14ac:dyDescent="0.35">
      <c r="A429" s="2"/>
      <c r="B429" s="2"/>
      <c r="C429" s="2"/>
      <c r="D429" s="2"/>
      <c r="E429" s="98"/>
      <c r="F429" s="2"/>
      <c r="G429" s="2"/>
      <c r="H429" s="2"/>
      <c r="I429" s="2"/>
      <c r="J429" s="2"/>
      <c r="K429" s="2"/>
      <c r="L429" s="2"/>
      <c r="M429" s="2"/>
      <c r="N429" s="2"/>
    </row>
    <row r="430" spans="1:14" x14ac:dyDescent="0.35">
      <c r="A430" s="2"/>
      <c r="B430" s="2"/>
      <c r="C430" s="2"/>
      <c r="D430" s="2"/>
      <c r="E430" s="98"/>
      <c r="F430" s="2"/>
      <c r="G430" s="2"/>
      <c r="H430" s="2"/>
      <c r="I430" s="2"/>
      <c r="J430" s="2"/>
      <c r="K430" s="2"/>
      <c r="L430" s="2"/>
      <c r="M430" s="2"/>
      <c r="N430" s="2"/>
    </row>
    <row r="431" spans="1:14" x14ac:dyDescent="0.35">
      <c r="A431" s="2"/>
      <c r="B431" s="2"/>
      <c r="C431" s="2"/>
      <c r="D431" s="2"/>
      <c r="E431" s="98"/>
      <c r="F431" s="2"/>
      <c r="G431" s="2"/>
      <c r="H431" s="2"/>
      <c r="I431" s="2"/>
      <c r="J431" s="2"/>
      <c r="K431" s="2"/>
      <c r="L431" s="2"/>
      <c r="M431" s="2"/>
      <c r="N431" s="2"/>
    </row>
    <row r="432" spans="1:14" x14ac:dyDescent="0.35">
      <c r="A432" s="2"/>
      <c r="B432" s="2"/>
      <c r="C432" s="2"/>
      <c r="D432" s="2"/>
      <c r="E432" s="98"/>
      <c r="F432" s="2"/>
      <c r="G432" s="2"/>
      <c r="H432" s="2"/>
      <c r="I432" s="2"/>
      <c r="J432" s="2"/>
      <c r="K432" s="2"/>
      <c r="L432" s="2"/>
      <c r="M432" s="2"/>
      <c r="N432" s="2"/>
    </row>
    <row r="433" spans="1:14" x14ac:dyDescent="0.35">
      <c r="A433" s="2"/>
      <c r="B433" s="2"/>
      <c r="C433" s="2"/>
      <c r="D433" s="2"/>
      <c r="E433" s="98"/>
      <c r="F433" s="2"/>
      <c r="G433" s="2"/>
      <c r="H433" s="2"/>
      <c r="I433" s="2"/>
      <c r="J433" s="2"/>
      <c r="K433" s="2"/>
      <c r="L433" s="2"/>
      <c r="M433" s="2"/>
      <c r="N433" s="2"/>
    </row>
    <row r="434" spans="1:14" x14ac:dyDescent="0.35">
      <c r="A434" s="2"/>
      <c r="B434" s="2"/>
      <c r="C434" s="2"/>
      <c r="D434" s="2"/>
      <c r="E434" s="98"/>
      <c r="F434" s="2"/>
      <c r="G434" s="2"/>
      <c r="H434" s="2"/>
      <c r="I434" s="2"/>
      <c r="J434" s="2"/>
      <c r="K434" s="2"/>
      <c r="L434" s="2"/>
      <c r="M434" s="2"/>
      <c r="N434" s="2"/>
    </row>
    <row r="435" spans="1:14" x14ac:dyDescent="0.35">
      <c r="A435" s="2"/>
      <c r="B435" s="2"/>
      <c r="C435" s="2"/>
      <c r="D435" s="2"/>
      <c r="E435" s="98"/>
      <c r="F435" s="2"/>
      <c r="G435" s="2"/>
      <c r="H435" s="2"/>
      <c r="I435" s="2"/>
      <c r="J435" s="2"/>
      <c r="K435" s="2"/>
      <c r="L435" s="2"/>
      <c r="M435" s="2"/>
      <c r="N435" s="2"/>
    </row>
    <row r="436" spans="1:14" x14ac:dyDescent="0.35">
      <c r="A436" s="2"/>
      <c r="B436" s="2"/>
      <c r="C436" s="2"/>
      <c r="D436" s="2"/>
      <c r="E436" s="98"/>
      <c r="F436" s="2"/>
      <c r="G436" s="2"/>
      <c r="H436" s="2"/>
      <c r="I436" s="2"/>
      <c r="J436" s="2"/>
      <c r="K436" s="2"/>
      <c r="L436" s="2"/>
      <c r="M436" s="2"/>
      <c r="N436" s="2"/>
    </row>
    <row r="437" spans="1:14" x14ac:dyDescent="0.35">
      <c r="A437" s="2"/>
      <c r="B437" s="2"/>
      <c r="C437" s="2"/>
      <c r="D437" s="2"/>
      <c r="E437" s="98"/>
      <c r="F437" s="2"/>
      <c r="G437" s="2"/>
      <c r="H437" s="2"/>
      <c r="I437" s="2"/>
      <c r="J437" s="2"/>
      <c r="K437" s="2"/>
      <c r="L437" s="2"/>
      <c r="M437" s="2"/>
      <c r="N437" s="2"/>
    </row>
    <row r="438" spans="1:14" x14ac:dyDescent="0.35">
      <c r="A438" s="2"/>
      <c r="B438" s="2"/>
      <c r="C438" s="2"/>
      <c r="D438" s="2"/>
      <c r="E438" s="98"/>
      <c r="F438" s="2"/>
      <c r="G438" s="2"/>
      <c r="H438" s="2"/>
      <c r="I438" s="2"/>
      <c r="J438" s="2"/>
      <c r="K438" s="2"/>
      <c r="L438" s="2"/>
      <c r="M438" s="2"/>
      <c r="N438" s="2"/>
    </row>
    <row r="439" spans="1:14" x14ac:dyDescent="0.35">
      <c r="A439" s="2"/>
      <c r="B439" s="2"/>
      <c r="C439" s="2"/>
      <c r="D439" s="2"/>
      <c r="E439" s="98"/>
      <c r="F439" s="2"/>
      <c r="G439" s="2"/>
      <c r="H439" s="2"/>
      <c r="I439" s="2"/>
      <c r="J439" s="2"/>
      <c r="K439" s="2"/>
      <c r="L439" s="2"/>
      <c r="M439" s="2"/>
      <c r="N439" s="2"/>
    </row>
    <row r="440" spans="1:14" x14ac:dyDescent="0.35">
      <c r="A440" s="2"/>
      <c r="B440" s="2"/>
      <c r="C440" s="2"/>
      <c r="D440" s="2"/>
      <c r="E440" s="98"/>
      <c r="F440" s="2"/>
      <c r="G440" s="2"/>
      <c r="H440" s="2"/>
      <c r="I440" s="2"/>
      <c r="J440" s="2"/>
      <c r="K440" s="2"/>
      <c r="L440" s="2"/>
      <c r="M440" s="2"/>
      <c r="N440" s="2"/>
    </row>
    <row r="441" spans="1:14" x14ac:dyDescent="0.35">
      <c r="A441" s="2"/>
      <c r="B441" s="2"/>
      <c r="C441" s="2"/>
      <c r="D441" s="2"/>
      <c r="E441" s="98"/>
      <c r="F441" s="2"/>
      <c r="G441" s="2"/>
      <c r="H441" s="2"/>
      <c r="I441" s="2"/>
      <c r="J441" s="2"/>
      <c r="K441" s="2"/>
      <c r="L441" s="2"/>
      <c r="M441" s="2"/>
      <c r="N441" s="2"/>
    </row>
    <row r="442" spans="1:14" x14ac:dyDescent="0.35">
      <c r="A442" s="2"/>
      <c r="B442" s="2"/>
      <c r="C442" s="2"/>
      <c r="D442" s="2"/>
      <c r="E442" s="98"/>
      <c r="F442" s="2"/>
      <c r="G442" s="2"/>
      <c r="H442" s="2"/>
      <c r="I442" s="2"/>
      <c r="J442" s="2"/>
      <c r="K442" s="2"/>
      <c r="L442" s="2"/>
      <c r="M442" s="2"/>
      <c r="N442" s="2"/>
    </row>
    <row r="443" spans="1:14" x14ac:dyDescent="0.35">
      <c r="A443" s="2"/>
      <c r="B443" s="2"/>
      <c r="C443" s="2"/>
      <c r="D443" s="2"/>
      <c r="E443" s="98"/>
      <c r="F443" s="2"/>
      <c r="G443" s="2"/>
      <c r="H443" s="2"/>
      <c r="I443" s="2"/>
      <c r="J443" s="2"/>
      <c r="K443" s="2"/>
      <c r="L443" s="2"/>
      <c r="M443" s="2"/>
      <c r="N443" s="2"/>
    </row>
    <row r="444" spans="1:14" x14ac:dyDescent="0.35">
      <c r="A444" s="2"/>
      <c r="B444" s="2"/>
      <c r="C444" s="2"/>
      <c r="D444" s="2"/>
      <c r="E444" s="98"/>
      <c r="F444" s="2"/>
      <c r="G444" s="2"/>
      <c r="H444" s="2"/>
      <c r="I444" s="2"/>
      <c r="J444" s="2"/>
      <c r="K444" s="2"/>
      <c r="L444" s="2"/>
      <c r="M444" s="2"/>
      <c r="N444" s="2"/>
    </row>
    <row r="445" spans="1:14" x14ac:dyDescent="0.35">
      <c r="A445" s="2"/>
      <c r="B445" s="2"/>
      <c r="C445" s="2"/>
      <c r="D445" s="2"/>
      <c r="E445" s="98"/>
      <c r="F445" s="2"/>
      <c r="G445" s="2"/>
      <c r="H445" s="2"/>
      <c r="I445" s="2"/>
      <c r="J445" s="2"/>
      <c r="K445" s="2"/>
      <c r="L445" s="2"/>
      <c r="M445" s="2"/>
      <c r="N445" s="2"/>
    </row>
    <row r="446" spans="1:14" x14ac:dyDescent="0.35">
      <c r="A446" s="2"/>
      <c r="B446" s="2"/>
      <c r="C446" s="2"/>
      <c r="D446" s="2"/>
      <c r="E446" s="98"/>
      <c r="F446" s="2"/>
      <c r="G446" s="2"/>
      <c r="H446" s="2"/>
      <c r="I446" s="2"/>
      <c r="J446" s="2"/>
      <c r="K446" s="2"/>
      <c r="L446" s="2"/>
      <c r="M446" s="2"/>
      <c r="N446" s="2"/>
    </row>
    <row r="447" spans="1:14" x14ac:dyDescent="0.35">
      <c r="A447" s="2"/>
      <c r="B447" s="2"/>
      <c r="C447" s="2"/>
      <c r="D447" s="2"/>
      <c r="E447" s="98"/>
      <c r="F447" s="2"/>
      <c r="G447" s="2"/>
      <c r="H447" s="2"/>
      <c r="I447" s="2"/>
      <c r="J447" s="2"/>
      <c r="K447" s="2"/>
      <c r="L447" s="2"/>
      <c r="M447" s="2"/>
      <c r="N447" s="2"/>
    </row>
    <row r="448" spans="1:14" x14ac:dyDescent="0.35">
      <c r="A448" s="2"/>
      <c r="B448" s="2"/>
      <c r="C448" s="2"/>
      <c r="D448" s="2"/>
      <c r="E448" s="98"/>
      <c r="F448" s="2"/>
      <c r="G448" s="2"/>
      <c r="H448" s="2"/>
      <c r="I448" s="2"/>
      <c r="J448" s="2"/>
      <c r="K448" s="2"/>
      <c r="L448" s="2"/>
      <c r="M448" s="2"/>
      <c r="N448" s="2"/>
    </row>
    <row r="449" spans="1:14" x14ac:dyDescent="0.35">
      <c r="A449" s="2"/>
      <c r="B449" s="2"/>
      <c r="C449" s="2"/>
      <c r="D449" s="2"/>
      <c r="E449" s="98"/>
      <c r="F449" s="2"/>
      <c r="G449" s="2"/>
      <c r="H449" s="2"/>
      <c r="I449" s="2"/>
      <c r="J449" s="2"/>
      <c r="K449" s="2"/>
      <c r="L449" s="2"/>
      <c r="M449" s="2"/>
      <c r="N449" s="2"/>
    </row>
    <row r="450" spans="1:14" x14ac:dyDescent="0.35">
      <c r="A450" s="2"/>
      <c r="B450" s="2"/>
      <c r="C450" s="2"/>
      <c r="D450" s="2"/>
      <c r="E450" s="98"/>
      <c r="F450" s="2"/>
      <c r="G450" s="2"/>
      <c r="H450" s="2"/>
      <c r="I450" s="2"/>
      <c r="J450" s="2"/>
      <c r="K450" s="2"/>
      <c r="L450" s="2"/>
      <c r="M450" s="2"/>
      <c r="N450" s="2"/>
    </row>
    <row r="451" spans="1:14" x14ac:dyDescent="0.35">
      <c r="A451" s="2"/>
      <c r="B451" s="2"/>
      <c r="C451" s="2"/>
      <c r="D451" s="2"/>
      <c r="E451" s="98"/>
      <c r="F451" s="2"/>
      <c r="G451" s="2"/>
      <c r="H451" s="2"/>
      <c r="I451" s="2"/>
      <c r="J451" s="2"/>
      <c r="K451" s="2"/>
      <c r="L451" s="2"/>
      <c r="M451" s="2"/>
      <c r="N451" s="2"/>
    </row>
    <row r="452" spans="1:14" x14ac:dyDescent="0.35">
      <c r="A452" s="2"/>
      <c r="B452" s="2"/>
      <c r="C452" s="2"/>
      <c r="D452" s="2"/>
      <c r="E452" s="98"/>
      <c r="F452" s="2"/>
      <c r="G452" s="2"/>
      <c r="H452" s="2"/>
      <c r="I452" s="2"/>
      <c r="J452" s="2"/>
      <c r="K452" s="2"/>
      <c r="L452" s="2"/>
      <c r="M452" s="2"/>
      <c r="N452" s="2"/>
    </row>
    <row r="453" spans="1:14" x14ac:dyDescent="0.35">
      <c r="A453" s="2"/>
      <c r="B453" s="2"/>
      <c r="C453" s="2"/>
      <c r="D453" s="2"/>
      <c r="E453" s="98"/>
      <c r="F453" s="2"/>
      <c r="G453" s="2"/>
      <c r="H453" s="2"/>
      <c r="I453" s="2"/>
      <c r="J453" s="2"/>
      <c r="K453" s="2"/>
      <c r="L453" s="2"/>
      <c r="M453" s="2"/>
      <c r="N453" s="2"/>
    </row>
    <row r="454" spans="1:14" x14ac:dyDescent="0.35">
      <c r="A454" s="2"/>
      <c r="B454" s="2"/>
      <c r="C454" s="2"/>
      <c r="D454" s="2"/>
      <c r="E454" s="98"/>
      <c r="F454" s="2"/>
      <c r="G454" s="2"/>
      <c r="H454" s="2"/>
      <c r="I454" s="2"/>
      <c r="J454" s="2"/>
      <c r="K454" s="2"/>
      <c r="L454" s="2"/>
      <c r="M454" s="2"/>
      <c r="N454" s="2"/>
    </row>
    <row r="455" spans="1:14" x14ac:dyDescent="0.35">
      <c r="A455" s="2"/>
      <c r="B455" s="2"/>
      <c r="C455" s="2"/>
      <c r="D455" s="2"/>
      <c r="E455" s="98"/>
      <c r="F455" s="2"/>
      <c r="G455" s="2"/>
      <c r="H455" s="2"/>
      <c r="I455" s="2"/>
      <c r="J455" s="2"/>
      <c r="K455" s="2"/>
      <c r="L455" s="2"/>
      <c r="M455" s="2"/>
      <c r="N455" s="2"/>
    </row>
    <row r="456" spans="1:14" x14ac:dyDescent="0.35">
      <c r="A456" s="2"/>
      <c r="B456" s="2"/>
      <c r="C456" s="2"/>
      <c r="D456" s="2"/>
      <c r="E456" s="98"/>
      <c r="F456" s="2"/>
      <c r="G456" s="2"/>
      <c r="H456" s="2"/>
      <c r="I456" s="2"/>
      <c r="J456" s="2"/>
      <c r="K456" s="2"/>
      <c r="L456" s="2"/>
      <c r="M456" s="2"/>
      <c r="N456" s="2"/>
    </row>
    <row r="457" spans="1:14" x14ac:dyDescent="0.35">
      <c r="A457" s="2"/>
      <c r="B457" s="2"/>
      <c r="C457" s="2"/>
      <c r="D457" s="2"/>
      <c r="E457" s="98"/>
      <c r="F457" s="2"/>
      <c r="G457" s="2"/>
      <c r="H457" s="2"/>
      <c r="I457" s="2"/>
      <c r="J457" s="2"/>
      <c r="K457" s="2"/>
      <c r="L457" s="2"/>
      <c r="M457" s="2"/>
      <c r="N457" s="2"/>
    </row>
    <row r="458" spans="1:14" x14ac:dyDescent="0.35">
      <c r="A458" s="2"/>
      <c r="B458" s="2"/>
      <c r="C458" s="2"/>
      <c r="D458" s="2"/>
      <c r="E458" s="98"/>
      <c r="F458" s="2"/>
      <c r="G458" s="2"/>
      <c r="H458" s="2"/>
      <c r="I458" s="2"/>
      <c r="J458" s="2"/>
      <c r="K458" s="2"/>
      <c r="L458" s="2"/>
      <c r="M458" s="2"/>
      <c r="N458" s="2"/>
    </row>
    <row r="459" spans="1:14" x14ac:dyDescent="0.35">
      <c r="A459" s="2"/>
      <c r="B459" s="2"/>
      <c r="C459" s="2"/>
      <c r="D459" s="2"/>
      <c r="E459" s="98"/>
      <c r="F459" s="2"/>
      <c r="G459" s="2"/>
      <c r="H459" s="2"/>
      <c r="I459" s="2"/>
      <c r="J459" s="2"/>
      <c r="K459" s="2"/>
      <c r="L459" s="2"/>
      <c r="M459" s="2"/>
      <c r="N459" s="2"/>
    </row>
    <row r="460" spans="1:14" x14ac:dyDescent="0.35">
      <c r="A460" s="2"/>
      <c r="B460" s="2"/>
      <c r="C460" s="2"/>
      <c r="D460" s="2"/>
      <c r="E460" s="98"/>
      <c r="F460" s="2"/>
      <c r="G460" s="2"/>
      <c r="H460" s="2"/>
      <c r="I460" s="2"/>
      <c r="J460" s="2"/>
      <c r="K460" s="2"/>
      <c r="L460" s="2"/>
      <c r="M460" s="2"/>
      <c r="N460" s="2"/>
    </row>
    <row r="461" spans="1:14" x14ac:dyDescent="0.35">
      <c r="A461" s="2"/>
      <c r="B461" s="2"/>
      <c r="C461" s="2"/>
      <c r="D461" s="2"/>
      <c r="E461" s="98"/>
      <c r="F461" s="2"/>
      <c r="G461" s="2"/>
      <c r="H461" s="2"/>
      <c r="I461" s="2"/>
      <c r="J461" s="2"/>
      <c r="K461" s="2"/>
      <c r="L461" s="2"/>
      <c r="M461" s="2"/>
      <c r="N461" s="2"/>
    </row>
    <row r="462" spans="1:14" x14ac:dyDescent="0.35">
      <c r="A462" s="2"/>
      <c r="B462" s="2"/>
      <c r="C462" s="2"/>
      <c r="D462" s="2"/>
      <c r="E462" s="98"/>
      <c r="F462" s="2"/>
      <c r="G462" s="2"/>
      <c r="H462" s="2"/>
      <c r="I462" s="2"/>
      <c r="J462" s="2"/>
      <c r="K462" s="2"/>
      <c r="L462" s="2"/>
      <c r="M462" s="2"/>
      <c r="N462" s="2"/>
    </row>
    <row r="463" spans="1:14" x14ac:dyDescent="0.35">
      <c r="A463" s="2"/>
      <c r="B463" s="2"/>
      <c r="C463" s="2"/>
      <c r="D463" s="2"/>
      <c r="E463" s="98"/>
      <c r="F463" s="2"/>
      <c r="G463" s="2"/>
      <c r="H463" s="2"/>
      <c r="I463" s="2"/>
      <c r="J463" s="2"/>
      <c r="K463" s="2"/>
      <c r="L463" s="2"/>
      <c r="M463" s="2"/>
      <c r="N463" s="2"/>
    </row>
    <row r="464" spans="1:14" x14ac:dyDescent="0.35">
      <c r="A464" s="2"/>
      <c r="B464" s="2"/>
      <c r="C464" s="2"/>
      <c r="D464" s="2"/>
      <c r="E464" s="98"/>
      <c r="F464" s="2"/>
      <c r="G464" s="2"/>
      <c r="H464" s="2"/>
      <c r="I464" s="2"/>
      <c r="J464" s="2"/>
      <c r="K464" s="2"/>
      <c r="L464" s="2"/>
      <c r="M464" s="2"/>
      <c r="N464" s="2"/>
    </row>
    <row r="465" spans="1:14" x14ac:dyDescent="0.35">
      <c r="A465" s="2"/>
      <c r="B465" s="2"/>
      <c r="C465" s="2"/>
      <c r="D465" s="2"/>
      <c r="E465" s="98"/>
      <c r="F465" s="2"/>
      <c r="G465" s="2"/>
      <c r="H465" s="2"/>
      <c r="I465" s="2"/>
      <c r="J465" s="2"/>
      <c r="K465" s="2"/>
      <c r="L465" s="2"/>
      <c r="M465" s="2"/>
      <c r="N465" s="2"/>
    </row>
    <row r="466" spans="1:14" x14ac:dyDescent="0.35">
      <c r="A466" s="2"/>
      <c r="B466" s="2"/>
      <c r="C466" s="2"/>
      <c r="D466" s="2"/>
      <c r="E466" s="98"/>
      <c r="F466" s="2"/>
      <c r="G466" s="2"/>
      <c r="H466" s="2"/>
      <c r="I466" s="2"/>
      <c r="J466" s="2"/>
      <c r="K466" s="2"/>
      <c r="L466" s="2"/>
      <c r="M466" s="2"/>
      <c r="N466" s="2"/>
    </row>
    <row r="467" spans="1:14" x14ac:dyDescent="0.35">
      <c r="A467" s="2"/>
      <c r="B467" s="2"/>
      <c r="C467" s="2"/>
      <c r="D467" s="2"/>
      <c r="E467" s="98"/>
      <c r="F467" s="2"/>
      <c r="G467" s="2"/>
      <c r="H467" s="2"/>
      <c r="I467" s="2"/>
      <c r="J467" s="2"/>
      <c r="K467" s="2"/>
      <c r="L467" s="2"/>
      <c r="M467" s="2"/>
      <c r="N467" s="2"/>
    </row>
    <row r="468" spans="1:14" x14ac:dyDescent="0.35">
      <c r="A468" s="2"/>
      <c r="B468" s="2"/>
      <c r="C468" s="2"/>
      <c r="D468" s="2"/>
      <c r="E468" s="98"/>
      <c r="F468" s="2"/>
      <c r="G468" s="2"/>
      <c r="H468" s="2"/>
      <c r="I468" s="2"/>
      <c r="J468" s="2"/>
      <c r="K468" s="2"/>
      <c r="L468" s="2"/>
      <c r="M468" s="2"/>
      <c r="N468" s="2"/>
    </row>
    <row r="469" spans="1:14" x14ac:dyDescent="0.35">
      <c r="A469" s="2"/>
      <c r="B469" s="2"/>
      <c r="C469" s="2"/>
      <c r="D469" s="2"/>
      <c r="E469" s="98"/>
      <c r="F469" s="2"/>
      <c r="G469" s="2"/>
      <c r="H469" s="2"/>
      <c r="I469" s="2"/>
      <c r="J469" s="2"/>
      <c r="K469" s="2"/>
      <c r="L469" s="2"/>
      <c r="M469" s="2"/>
      <c r="N469" s="2"/>
    </row>
    <row r="470" spans="1:14" x14ac:dyDescent="0.35">
      <c r="A470" s="2"/>
      <c r="B470" s="2"/>
      <c r="C470" s="2"/>
      <c r="D470" s="2"/>
      <c r="E470" s="98"/>
      <c r="F470" s="2"/>
      <c r="G470" s="2"/>
      <c r="H470" s="2"/>
      <c r="I470" s="2"/>
      <c r="J470" s="2"/>
      <c r="K470" s="2"/>
      <c r="L470" s="2"/>
      <c r="M470" s="2"/>
      <c r="N470" s="2"/>
    </row>
    <row r="471" spans="1:14" x14ac:dyDescent="0.35">
      <c r="A471" s="2"/>
      <c r="B471" s="2"/>
      <c r="C471" s="2"/>
      <c r="D471" s="2"/>
      <c r="E471" s="98"/>
      <c r="F471" s="2"/>
      <c r="G471" s="2"/>
      <c r="H471" s="2"/>
      <c r="I471" s="2"/>
      <c r="J471" s="2"/>
      <c r="K471" s="2"/>
      <c r="L471" s="2"/>
      <c r="M471" s="2"/>
      <c r="N471" s="2"/>
    </row>
    <row r="472" spans="1:14" x14ac:dyDescent="0.35">
      <c r="A472" s="2"/>
      <c r="B472" s="2"/>
      <c r="C472" s="2"/>
      <c r="D472" s="2"/>
      <c r="E472" s="98"/>
      <c r="F472" s="2"/>
      <c r="G472" s="2"/>
      <c r="H472" s="2"/>
      <c r="I472" s="2"/>
      <c r="J472" s="2"/>
      <c r="K472" s="2"/>
      <c r="L472" s="2"/>
      <c r="M472" s="2"/>
      <c r="N472" s="2"/>
    </row>
    <row r="473" spans="1:14" x14ac:dyDescent="0.35">
      <c r="A473" s="2"/>
      <c r="B473" s="2"/>
      <c r="C473" s="2"/>
      <c r="D473" s="2"/>
      <c r="E473" s="98"/>
      <c r="F473" s="2"/>
      <c r="G473" s="2"/>
      <c r="H473" s="2"/>
      <c r="I473" s="2"/>
      <c r="J473" s="2"/>
      <c r="K473" s="2"/>
      <c r="L473" s="2"/>
      <c r="M473" s="2"/>
      <c r="N473" s="2"/>
    </row>
    <row r="474" spans="1:14" x14ac:dyDescent="0.35">
      <c r="A474" s="2"/>
      <c r="B474" s="2"/>
      <c r="C474" s="2"/>
      <c r="D474" s="2"/>
      <c r="E474" s="98"/>
      <c r="F474" s="2"/>
      <c r="G474" s="2"/>
      <c r="H474" s="2"/>
      <c r="I474" s="2"/>
      <c r="J474" s="2"/>
      <c r="K474" s="2"/>
      <c r="L474" s="2"/>
      <c r="M474" s="2"/>
      <c r="N474" s="2"/>
    </row>
    <row r="475" spans="1:14" x14ac:dyDescent="0.35">
      <c r="A475" s="2"/>
      <c r="B475" s="2"/>
      <c r="C475" s="2"/>
      <c r="D475" s="2"/>
      <c r="E475" s="98"/>
      <c r="F475" s="2"/>
      <c r="G475" s="2"/>
      <c r="H475" s="2"/>
      <c r="I475" s="2"/>
      <c r="J475" s="2"/>
      <c r="K475" s="2"/>
      <c r="L475" s="2"/>
      <c r="M475" s="2"/>
      <c r="N475" s="2"/>
    </row>
    <row r="476" spans="1:14" x14ac:dyDescent="0.35">
      <c r="A476" s="2"/>
      <c r="B476" s="2"/>
      <c r="C476" s="2"/>
      <c r="D476" s="2"/>
      <c r="E476" s="98"/>
      <c r="F476" s="2"/>
      <c r="G476" s="2"/>
      <c r="H476" s="2"/>
      <c r="I476" s="2"/>
      <c r="J476" s="2"/>
      <c r="K476" s="2"/>
      <c r="L476" s="2"/>
      <c r="M476" s="2"/>
      <c r="N476" s="2"/>
    </row>
    <row r="477" spans="1:14" x14ac:dyDescent="0.35">
      <c r="A477" s="2"/>
      <c r="B477" s="2"/>
      <c r="C477" s="2"/>
      <c r="D477" s="2"/>
      <c r="E477" s="98"/>
      <c r="F477" s="2"/>
      <c r="G477" s="2"/>
      <c r="H477" s="2"/>
      <c r="I477" s="2"/>
      <c r="J477" s="2"/>
      <c r="K477" s="2"/>
      <c r="L477" s="2"/>
      <c r="M477" s="2"/>
      <c r="N477" s="2"/>
    </row>
    <row r="478" spans="1:14" x14ac:dyDescent="0.35">
      <c r="A478" s="2"/>
      <c r="B478" s="2"/>
      <c r="C478" s="2"/>
      <c r="D478" s="2"/>
      <c r="E478" s="98"/>
      <c r="F478" s="2"/>
      <c r="G478" s="2"/>
      <c r="H478" s="2"/>
      <c r="I478" s="2"/>
      <c r="J478" s="2"/>
      <c r="K478" s="2"/>
      <c r="L478" s="2"/>
      <c r="M478" s="2"/>
      <c r="N478" s="2"/>
    </row>
    <row r="479" spans="1:14" x14ac:dyDescent="0.35">
      <c r="A479" s="2"/>
      <c r="B479" s="2"/>
      <c r="C479" s="2"/>
      <c r="D479" s="2"/>
      <c r="E479" s="98"/>
      <c r="F479" s="2"/>
      <c r="G479" s="2"/>
      <c r="H479" s="2"/>
      <c r="I479" s="2"/>
      <c r="J479" s="2"/>
      <c r="K479" s="2"/>
      <c r="L479" s="2"/>
      <c r="M479" s="2"/>
      <c r="N479" s="2"/>
    </row>
    <row r="480" spans="1:14" x14ac:dyDescent="0.35">
      <c r="A480" s="2"/>
      <c r="B480" s="2"/>
      <c r="C480" s="2"/>
      <c r="D480" s="2"/>
      <c r="E480" s="98"/>
      <c r="F480" s="2"/>
      <c r="G480" s="2"/>
      <c r="H480" s="2"/>
      <c r="I480" s="2"/>
      <c r="J480" s="2"/>
      <c r="K480" s="2"/>
      <c r="L480" s="2"/>
      <c r="M480" s="2"/>
      <c r="N480" s="2"/>
    </row>
    <row r="481" spans="1:14" x14ac:dyDescent="0.35">
      <c r="A481" s="2"/>
      <c r="B481" s="2"/>
      <c r="C481" s="2"/>
      <c r="D481" s="2"/>
      <c r="E481" s="98"/>
      <c r="F481" s="2"/>
      <c r="G481" s="2"/>
      <c r="H481" s="2"/>
      <c r="I481" s="2"/>
      <c r="J481" s="2"/>
      <c r="K481" s="2"/>
      <c r="L481" s="2"/>
      <c r="M481" s="2"/>
      <c r="N481" s="2"/>
    </row>
    <row r="482" spans="1:14" x14ac:dyDescent="0.35">
      <c r="A482" s="2"/>
      <c r="B482" s="2"/>
      <c r="C482" s="2"/>
      <c r="D482" s="2"/>
      <c r="E482" s="98"/>
      <c r="F482" s="2"/>
      <c r="G482" s="2"/>
      <c r="H482" s="2"/>
      <c r="I482" s="2"/>
      <c r="J482" s="2"/>
      <c r="K482" s="2"/>
      <c r="L482" s="2"/>
      <c r="M482" s="2"/>
      <c r="N482" s="2"/>
    </row>
    <row r="483" spans="1:14" x14ac:dyDescent="0.35">
      <c r="A483" s="2"/>
      <c r="B483" s="2"/>
      <c r="C483" s="2"/>
      <c r="D483" s="2"/>
      <c r="E483" s="98"/>
      <c r="F483" s="2"/>
      <c r="G483" s="2"/>
      <c r="H483" s="2"/>
      <c r="I483" s="2"/>
      <c r="J483" s="2"/>
      <c r="K483" s="2"/>
      <c r="L483" s="2"/>
      <c r="M483" s="2"/>
      <c r="N483" s="2"/>
    </row>
    <row r="484" spans="1:14" x14ac:dyDescent="0.35">
      <c r="A484" s="2"/>
      <c r="B484" s="2"/>
      <c r="C484" s="2"/>
      <c r="D484" s="2"/>
      <c r="E484" s="98"/>
      <c r="F484" s="2"/>
      <c r="G484" s="2"/>
      <c r="H484" s="2"/>
      <c r="I484" s="2"/>
      <c r="J484" s="2"/>
      <c r="K484" s="2"/>
      <c r="L484" s="2"/>
      <c r="M484" s="2"/>
      <c r="N484" s="2"/>
    </row>
    <row r="485" spans="1:14" x14ac:dyDescent="0.35">
      <c r="A485" s="2"/>
      <c r="B485" s="2"/>
      <c r="C485" s="2"/>
      <c r="D485" s="2"/>
      <c r="E485" s="98"/>
      <c r="F485" s="2"/>
      <c r="G485" s="2"/>
      <c r="H485" s="2"/>
      <c r="I485" s="2"/>
      <c r="J485" s="2"/>
      <c r="K485" s="2"/>
      <c r="L485" s="2"/>
      <c r="M485" s="2"/>
      <c r="N485" s="2"/>
    </row>
    <row r="486" spans="1:14" x14ac:dyDescent="0.35">
      <c r="A486" s="2"/>
      <c r="B486" s="2"/>
      <c r="C486" s="2"/>
      <c r="D486" s="2"/>
      <c r="E486" s="98"/>
      <c r="F486" s="2"/>
      <c r="G486" s="2"/>
      <c r="H486" s="2"/>
      <c r="I486" s="2"/>
      <c r="J486" s="2"/>
      <c r="K486" s="2"/>
      <c r="L486" s="2"/>
      <c r="M486" s="2"/>
      <c r="N486" s="2"/>
    </row>
    <row r="487" spans="1:14" x14ac:dyDescent="0.35">
      <c r="A487" s="2"/>
      <c r="B487" s="2"/>
      <c r="C487" s="2"/>
      <c r="D487" s="2"/>
      <c r="E487" s="98"/>
      <c r="F487" s="2"/>
      <c r="G487" s="2"/>
      <c r="H487" s="2"/>
      <c r="I487" s="2"/>
      <c r="J487" s="2"/>
      <c r="K487" s="2"/>
      <c r="L487" s="2"/>
      <c r="M487" s="2"/>
      <c r="N487" s="2"/>
    </row>
    <row r="488" spans="1:14" x14ac:dyDescent="0.35">
      <c r="A488" s="2"/>
      <c r="B488" s="2"/>
      <c r="C488" s="2"/>
      <c r="D488" s="2"/>
      <c r="E488" s="98"/>
      <c r="F488" s="2"/>
      <c r="G488" s="2"/>
      <c r="H488" s="2"/>
      <c r="I488" s="2"/>
      <c r="J488" s="2"/>
      <c r="K488" s="2"/>
      <c r="L488" s="2"/>
      <c r="M488" s="2"/>
      <c r="N488" s="2"/>
    </row>
    <row r="489" spans="1:14" x14ac:dyDescent="0.35">
      <c r="A489" s="2"/>
      <c r="B489" s="2"/>
      <c r="C489" s="2"/>
      <c r="D489" s="2"/>
      <c r="E489" s="98"/>
      <c r="F489" s="2"/>
      <c r="G489" s="2"/>
      <c r="H489" s="2"/>
      <c r="I489" s="2"/>
      <c r="J489" s="2"/>
      <c r="K489" s="2"/>
      <c r="L489" s="2"/>
      <c r="M489" s="2"/>
      <c r="N489" s="2"/>
    </row>
    <row r="490" spans="1:14" x14ac:dyDescent="0.35">
      <c r="A490" s="2"/>
      <c r="B490" s="2"/>
      <c r="C490" s="2"/>
      <c r="D490" s="2"/>
      <c r="E490" s="98"/>
      <c r="F490" s="2"/>
      <c r="G490" s="2"/>
      <c r="H490" s="2"/>
      <c r="I490" s="2"/>
      <c r="J490" s="2"/>
      <c r="K490" s="2"/>
      <c r="L490" s="2"/>
      <c r="M490" s="2"/>
      <c r="N490" s="2"/>
    </row>
    <row r="491" spans="1:14" x14ac:dyDescent="0.35">
      <c r="A491" s="2"/>
      <c r="B491" s="2"/>
      <c r="C491" s="2"/>
      <c r="D491" s="2"/>
      <c r="E491" s="98"/>
      <c r="F491" s="2"/>
      <c r="G491" s="2"/>
      <c r="H491" s="2"/>
      <c r="I491" s="2"/>
      <c r="J491" s="2"/>
      <c r="K491" s="2"/>
      <c r="L491" s="2"/>
      <c r="M491" s="2"/>
      <c r="N491" s="2"/>
    </row>
    <row r="492" spans="1:14" x14ac:dyDescent="0.35">
      <c r="A492" s="2"/>
      <c r="B492" s="2"/>
      <c r="C492" s="2"/>
      <c r="D492" s="2"/>
      <c r="E492" s="98"/>
      <c r="F492" s="2"/>
      <c r="G492" s="2"/>
      <c r="H492" s="2"/>
      <c r="I492" s="2"/>
      <c r="J492" s="2"/>
      <c r="K492" s="2"/>
      <c r="L492" s="2"/>
      <c r="M492" s="2"/>
      <c r="N492" s="2"/>
    </row>
    <row r="493" spans="1:14" x14ac:dyDescent="0.35">
      <c r="A493" s="2"/>
      <c r="B493" s="2"/>
      <c r="C493" s="2"/>
      <c r="D493" s="2"/>
      <c r="E493" s="98"/>
      <c r="F493" s="2"/>
      <c r="G493" s="2"/>
      <c r="H493" s="2"/>
      <c r="I493" s="2"/>
      <c r="J493" s="2"/>
      <c r="K493" s="2"/>
      <c r="L493" s="2"/>
      <c r="M493" s="2"/>
      <c r="N493" s="2"/>
    </row>
    <row r="494" spans="1:14" x14ac:dyDescent="0.35">
      <c r="A494" s="2"/>
      <c r="B494" s="2"/>
      <c r="C494" s="2"/>
      <c r="D494" s="2"/>
      <c r="E494" s="98"/>
      <c r="F494" s="2"/>
      <c r="G494" s="2"/>
      <c r="H494" s="2"/>
      <c r="I494" s="2"/>
      <c r="J494" s="2"/>
      <c r="K494" s="2"/>
      <c r="L494" s="2"/>
      <c r="M494" s="2"/>
      <c r="N494" s="2"/>
    </row>
    <row r="495" spans="1:14" x14ac:dyDescent="0.35">
      <c r="A495" s="2"/>
      <c r="B495" s="2"/>
      <c r="C495" s="2"/>
      <c r="D495" s="2"/>
      <c r="E495" s="98"/>
      <c r="F495" s="2"/>
      <c r="G495" s="2"/>
      <c r="H495" s="2"/>
      <c r="I495" s="2"/>
      <c r="J495" s="2"/>
      <c r="K495" s="2"/>
      <c r="L495" s="2"/>
      <c r="M495" s="2"/>
      <c r="N495" s="2"/>
    </row>
    <row r="496" spans="1:14" x14ac:dyDescent="0.35">
      <c r="A496" s="2"/>
      <c r="B496" s="2"/>
      <c r="C496" s="2"/>
      <c r="D496" s="2"/>
      <c r="E496" s="98"/>
      <c r="F496" s="2"/>
      <c r="G496" s="2"/>
      <c r="H496" s="2"/>
      <c r="I496" s="2"/>
      <c r="J496" s="2"/>
      <c r="K496" s="2"/>
      <c r="L496" s="2"/>
      <c r="M496" s="2"/>
      <c r="N496" s="2"/>
    </row>
    <row r="497" spans="1:14" x14ac:dyDescent="0.35">
      <c r="A497" s="2"/>
      <c r="B497" s="2"/>
      <c r="C497" s="2"/>
      <c r="D497" s="2"/>
      <c r="E497" s="98"/>
      <c r="F497" s="2"/>
      <c r="G497" s="2"/>
      <c r="H497" s="2"/>
      <c r="I497" s="2"/>
      <c r="J497" s="2"/>
      <c r="K497" s="2"/>
      <c r="L497" s="2"/>
      <c r="M497" s="2"/>
      <c r="N497" s="2"/>
    </row>
    <row r="498" spans="1:14" x14ac:dyDescent="0.35">
      <c r="A498" s="2"/>
      <c r="B498" s="2"/>
      <c r="C498" s="2"/>
      <c r="D498" s="2"/>
      <c r="E498" s="98"/>
      <c r="F498" s="2"/>
      <c r="G498" s="2"/>
      <c r="H498" s="2"/>
      <c r="I498" s="2"/>
      <c r="J498" s="2"/>
      <c r="K498" s="2"/>
      <c r="L498" s="2"/>
      <c r="M498" s="2"/>
      <c r="N498" s="2"/>
    </row>
    <row r="499" spans="1:14" x14ac:dyDescent="0.35">
      <c r="A499" s="2"/>
      <c r="B499" s="2"/>
      <c r="C499" s="2"/>
      <c r="D499" s="2"/>
      <c r="E499" s="98"/>
      <c r="F499" s="2"/>
      <c r="G499" s="2"/>
      <c r="H499" s="2"/>
      <c r="I499" s="2"/>
      <c r="J499" s="2"/>
      <c r="K499" s="2"/>
      <c r="L499" s="2"/>
      <c r="M499" s="2"/>
      <c r="N499" s="2"/>
    </row>
    <row r="500" spans="1:14" x14ac:dyDescent="0.35">
      <c r="A500" s="2"/>
      <c r="B500" s="2"/>
      <c r="C500" s="2"/>
      <c r="D500" s="2"/>
      <c r="E500" s="98"/>
      <c r="F500" s="2"/>
      <c r="G500" s="2"/>
      <c r="H500" s="2"/>
      <c r="I500" s="2"/>
      <c r="J500" s="2"/>
      <c r="K500" s="2"/>
      <c r="L500" s="2"/>
      <c r="M500" s="2"/>
      <c r="N500" s="2"/>
    </row>
    <row r="501" spans="1:14" x14ac:dyDescent="0.35">
      <c r="A501" s="2"/>
      <c r="B501" s="2"/>
      <c r="C501" s="2"/>
      <c r="D501" s="2"/>
      <c r="E501" s="98"/>
      <c r="F501" s="2"/>
      <c r="G501" s="2"/>
      <c r="H501" s="2"/>
      <c r="I501" s="2"/>
      <c r="J501" s="2"/>
      <c r="K501" s="2"/>
      <c r="L501" s="2"/>
      <c r="M501" s="2"/>
      <c r="N501" s="2"/>
    </row>
    <row r="502" spans="1:14" x14ac:dyDescent="0.35">
      <c r="A502" s="2"/>
      <c r="B502" s="2"/>
      <c r="C502" s="2"/>
      <c r="D502" s="2"/>
      <c r="E502" s="98"/>
      <c r="F502" s="2"/>
      <c r="G502" s="2"/>
      <c r="H502" s="2"/>
      <c r="I502" s="2"/>
      <c r="J502" s="2"/>
      <c r="K502" s="2"/>
      <c r="L502" s="2"/>
      <c r="M502" s="2"/>
      <c r="N502" s="2"/>
    </row>
    <row r="503" spans="1:14" x14ac:dyDescent="0.35">
      <c r="A503" s="2"/>
      <c r="B503" s="2"/>
      <c r="C503" s="2"/>
      <c r="D503" s="2"/>
      <c r="E503" s="98"/>
      <c r="F503" s="2"/>
      <c r="G503" s="2"/>
      <c r="H503" s="2"/>
      <c r="I503" s="2"/>
      <c r="J503" s="2"/>
      <c r="K503" s="2"/>
      <c r="L503" s="2"/>
      <c r="M503" s="2"/>
      <c r="N503" s="2"/>
    </row>
    <row r="504" spans="1:14" x14ac:dyDescent="0.35">
      <c r="A504" s="2"/>
      <c r="B504" s="2"/>
      <c r="C504" s="2"/>
      <c r="D504" s="2"/>
      <c r="E504" s="98"/>
      <c r="F504" s="2"/>
      <c r="G504" s="2"/>
      <c r="H504" s="2"/>
      <c r="I504" s="2"/>
      <c r="J504" s="2"/>
      <c r="K504" s="2"/>
      <c r="L504" s="2"/>
      <c r="M504" s="2"/>
      <c r="N504" s="2"/>
    </row>
    <row r="505" spans="1:14" x14ac:dyDescent="0.35">
      <c r="A505" s="2"/>
      <c r="B505" s="2"/>
      <c r="C505" s="2"/>
      <c r="D505" s="2"/>
      <c r="E505" s="98"/>
      <c r="F505" s="2"/>
      <c r="G505" s="2"/>
      <c r="H505" s="2"/>
      <c r="I505" s="2"/>
      <c r="J505" s="2"/>
      <c r="K505" s="2"/>
      <c r="L505" s="2"/>
      <c r="M505" s="2"/>
      <c r="N505" s="2"/>
    </row>
    <row r="506" spans="1:14" x14ac:dyDescent="0.35">
      <c r="A506" s="2"/>
      <c r="B506" s="2"/>
      <c r="C506" s="2"/>
      <c r="D506" s="2"/>
      <c r="E506" s="98"/>
      <c r="F506" s="2"/>
      <c r="G506" s="2"/>
      <c r="H506" s="2"/>
      <c r="I506" s="2"/>
      <c r="J506" s="2"/>
      <c r="K506" s="2"/>
      <c r="L506" s="2"/>
      <c r="M506" s="2"/>
      <c r="N506" s="2"/>
    </row>
    <row r="507" spans="1:14" x14ac:dyDescent="0.35">
      <c r="A507" s="2"/>
      <c r="B507" s="2"/>
      <c r="C507" s="2"/>
      <c r="D507" s="2"/>
      <c r="E507" s="98"/>
      <c r="F507" s="2"/>
      <c r="G507" s="2"/>
      <c r="H507" s="2"/>
      <c r="I507" s="2"/>
      <c r="J507" s="2"/>
      <c r="K507" s="2"/>
      <c r="L507" s="2"/>
      <c r="M507" s="2"/>
      <c r="N507" s="2"/>
    </row>
    <row r="508" spans="1:14" x14ac:dyDescent="0.35">
      <c r="A508" s="2"/>
      <c r="B508" s="2"/>
      <c r="C508" s="2"/>
      <c r="D508" s="2"/>
      <c r="E508" s="98"/>
      <c r="F508" s="2"/>
      <c r="G508" s="2"/>
      <c r="H508" s="2"/>
      <c r="I508" s="2"/>
      <c r="J508" s="2"/>
      <c r="K508" s="2"/>
      <c r="L508" s="2"/>
      <c r="M508" s="2"/>
      <c r="N508" s="2"/>
    </row>
    <row r="509" spans="1:14" x14ac:dyDescent="0.35">
      <c r="A509" s="2"/>
      <c r="B509" s="2"/>
      <c r="C509" s="2"/>
      <c r="D509" s="2"/>
      <c r="E509" s="98"/>
      <c r="F509" s="2"/>
      <c r="G509" s="2"/>
      <c r="H509" s="2"/>
      <c r="I509" s="2"/>
      <c r="J509" s="2"/>
      <c r="K509" s="2"/>
      <c r="L509" s="2"/>
      <c r="M509" s="2"/>
      <c r="N509" s="2"/>
    </row>
    <row r="510" spans="1:14" x14ac:dyDescent="0.35">
      <c r="A510" s="2"/>
      <c r="B510" s="2"/>
      <c r="C510" s="2"/>
      <c r="D510" s="2"/>
      <c r="E510" s="98"/>
      <c r="F510" s="2"/>
      <c r="G510" s="2"/>
      <c r="H510" s="2"/>
      <c r="I510" s="2"/>
      <c r="J510" s="2"/>
      <c r="K510" s="2"/>
      <c r="L510" s="2"/>
      <c r="M510" s="2"/>
      <c r="N510" s="2"/>
    </row>
    <row r="511" spans="1:14" x14ac:dyDescent="0.35">
      <c r="A511" s="2"/>
      <c r="B511" s="2"/>
      <c r="C511" s="2"/>
      <c r="D511" s="2"/>
      <c r="E511" s="98"/>
      <c r="F511" s="2"/>
      <c r="G511" s="2"/>
      <c r="H511" s="2"/>
      <c r="I511" s="2"/>
      <c r="J511" s="2"/>
      <c r="K511" s="2"/>
      <c r="L511" s="2"/>
      <c r="M511" s="2"/>
      <c r="N511" s="2"/>
    </row>
    <row r="512" spans="1:14" x14ac:dyDescent="0.35">
      <c r="A512" s="2"/>
      <c r="B512" s="2"/>
      <c r="C512" s="2"/>
      <c r="D512" s="2"/>
      <c r="E512" s="98"/>
      <c r="F512" s="2"/>
      <c r="G512" s="2"/>
      <c r="H512" s="2"/>
      <c r="I512" s="2"/>
      <c r="J512" s="2"/>
      <c r="K512" s="2"/>
      <c r="L512" s="2"/>
      <c r="M512" s="2"/>
      <c r="N512" s="2"/>
    </row>
    <row r="513" spans="1:14" x14ac:dyDescent="0.35">
      <c r="A513" s="2"/>
      <c r="B513" s="2"/>
      <c r="C513" s="2"/>
      <c r="D513" s="2"/>
      <c r="E513" s="98"/>
      <c r="F513" s="2"/>
      <c r="G513" s="2"/>
      <c r="H513" s="2"/>
      <c r="I513" s="2"/>
      <c r="J513" s="2"/>
      <c r="K513" s="2"/>
      <c r="L513" s="2"/>
      <c r="M513" s="2"/>
      <c r="N513" s="2"/>
    </row>
    <row r="514" spans="1:14" x14ac:dyDescent="0.35">
      <c r="A514" s="2"/>
      <c r="B514" s="2"/>
      <c r="C514" s="2"/>
      <c r="D514" s="2"/>
      <c r="E514" s="98"/>
      <c r="F514" s="2"/>
      <c r="G514" s="2"/>
      <c r="H514" s="2"/>
      <c r="I514" s="2"/>
      <c r="J514" s="2"/>
      <c r="K514" s="2"/>
      <c r="L514" s="2"/>
      <c r="M514" s="2"/>
      <c r="N514" s="2"/>
    </row>
    <row r="515" spans="1:14" x14ac:dyDescent="0.35">
      <c r="A515" s="2"/>
      <c r="B515" s="2"/>
      <c r="C515" s="2"/>
      <c r="D515" s="2"/>
      <c r="E515" s="98"/>
      <c r="F515" s="2"/>
      <c r="G515" s="2"/>
      <c r="H515" s="2"/>
      <c r="I515" s="2"/>
      <c r="J515" s="2"/>
      <c r="K515" s="2"/>
      <c r="L515" s="2"/>
      <c r="M515" s="2"/>
      <c r="N515" s="2"/>
    </row>
    <row r="516" spans="1:14" x14ac:dyDescent="0.35">
      <c r="A516" s="2"/>
      <c r="B516" s="2"/>
      <c r="C516" s="2"/>
      <c r="D516" s="2"/>
      <c r="E516" s="98"/>
      <c r="F516" s="2"/>
      <c r="G516" s="2"/>
      <c r="H516" s="2"/>
      <c r="I516" s="2"/>
      <c r="J516" s="2"/>
      <c r="K516" s="2"/>
      <c r="L516" s="2"/>
      <c r="M516" s="2"/>
      <c r="N516" s="2"/>
    </row>
    <row r="517" spans="1:14" x14ac:dyDescent="0.35">
      <c r="A517" s="2"/>
      <c r="B517" s="2"/>
      <c r="C517" s="2"/>
      <c r="D517" s="2"/>
      <c r="E517" s="98"/>
      <c r="F517" s="2"/>
      <c r="G517" s="2"/>
      <c r="H517" s="2"/>
      <c r="I517" s="2"/>
      <c r="J517" s="2"/>
      <c r="K517" s="2"/>
      <c r="L517" s="2"/>
      <c r="M517" s="2"/>
      <c r="N517" s="2"/>
    </row>
    <row r="518" spans="1:14" x14ac:dyDescent="0.35">
      <c r="A518" s="2"/>
      <c r="B518" s="2"/>
      <c r="C518" s="2"/>
      <c r="D518" s="2"/>
      <c r="E518" s="98"/>
      <c r="F518" s="2"/>
      <c r="G518" s="2"/>
      <c r="H518" s="2"/>
      <c r="I518" s="2"/>
      <c r="J518" s="2"/>
      <c r="K518" s="2"/>
      <c r="L518" s="2"/>
      <c r="M518" s="2"/>
      <c r="N518" s="2"/>
    </row>
    <row r="519" spans="1:14" x14ac:dyDescent="0.35">
      <c r="A519" s="2"/>
      <c r="B519" s="2"/>
      <c r="C519" s="2"/>
      <c r="D519" s="2"/>
      <c r="E519" s="98"/>
      <c r="F519" s="2"/>
      <c r="G519" s="2"/>
      <c r="H519" s="2"/>
      <c r="I519" s="2"/>
      <c r="J519" s="2"/>
      <c r="K519" s="2"/>
      <c r="L519" s="2"/>
      <c r="M519" s="2"/>
      <c r="N519" s="2"/>
    </row>
    <row r="520" spans="1:14" x14ac:dyDescent="0.35">
      <c r="A520" s="2"/>
      <c r="B520" s="2"/>
      <c r="C520" s="2"/>
      <c r="D520" s="2"/>
      <c r="E520" s="98"/>
      <c r="F520" s="2"/>
      <c r="G520" s="2"/>
      <c r="H520" s="2"/>
      <c r="I520" s="2"/>
      <c r="J520" s="2"/>
      <c r="K520" s="2"/>
      <c r="L520" s="2"/>
      <c r="M520" s="2"/>
      <c r="N520" s="2"/>
    </row>
    <row r="521" spans="1:14" x14ac:dyDescent="0.35">
      <c r="A521" s="2"/>
      <c r="B521" s="2"/>
      <c r="C521" s="2"/>
      <c r="D521" s="2"/>
      <c r="E521" s="98"/>
      <c r="F521" s="2"/>
      <c r="G521" s="2"/>
      <c r="H521" s="2"/>
      <c r="I521" s="2"/>
      <c r="J521" s="2"/>
      <c r="K521" s="2"/>
      <c r="L521" s="2"/>
      <c r="M521" s="2"/>
      <c r="N521" s="2"/>
    </row>
    <row r="522" spans="1:14" x14ac:dyDescent="0.35">
      <c r="A522" s="2"/>
      <c r="B522" s="2"/>
      <c r="C522" s="2"/>
      <c r="D522" s="2"/>
      <c r="E522" s="98"/>
      <c r="F522" s="2"/>
      <c r="G522" s="2"/>
      <c r="H522" s="2"/>
      <c r="I522" s="2"/>
      <c r="J522" s="2"/>
      <c r="K522" s="2"/>
      <c r="L522" s="2"/>
      <c r="M522" s="2"/>
      <c r="N522" s="2"/>
    </row>
    <row r="523" spans="1:14" x14ac:dyDescent="0.35">
      <c r="A523" s="2"/>
      <c r="B523" s="2"/>
      <c r="C523" s="2"/>
      <c r="D523" s="2"/>
      <c r="E523" s="98"/>
      <c r="F523" s="2"/>
      <c r="G523" s="2"/>
      <c r="H523" s="2"/>
      <c r="I523" s="2"/>
      <c r="J523" s="2"/>
      <c r="K523" s="2"/>
      <c r="L523" s="2"/>
      <c r="M523" s="2"/>
      <c r="N523" s="2"/>
    </row>
    <row r="524" spans="1:14" x14ac:dyDescent="0.35">
      <c r="A524" s="2"/>
      <c r="B524" s="2"/>
      <c r="C524" s="2"/>
      <c r="D524" s="2"/>
      <c r="E524" s="98"/>
      <c r="F524" s="2"/>
      <c r="G524" s="2"/>
      <c r="H524" s="2"/>
      <c r="I524" s="2"/>
      <c r="J524" s="2"/>
      <c r="K524" s="2"/>
      <c r="L524" s="2"/>
      <c r="M524" s="2"/>
      <c r="N524" s="2"/>
    </row>
    <row r="525" spans="1:14" x14ac:dyDescent="0.35">
      <c r="A525" s="2"/>
      <c r="B525" s="2"/>
      <c r="C525" s="2"/>
      <c r="D525" s="2"/>
      <c r="E525" s="98"/>
      <c r="F525" s="2"/>
      <c r="G525" s="2"/>
      <c r="H525" s="2"/>
      <c r="I525" s="2"/>
      <c r="J525" s="2"/>
      <c r="K525" s="2"/>
      <c r="L525" s="2"/>
      <c r="M525" s="2"/>
      <c r="N525" s="2"/>
    </row>
    <row r="526" spans="1:14" x14ac:dyDescent="0.35">
      <c r="A526" s="2"/>
      <c r="B526" s="2"/>
      <c r="C526" s="2"/>
      <c r="D526" s="2"/>
      <c r="E526" s="98"/>
      <c r="F526" s="2"/>
      <c r="G526" s="2"/>
      <c r="H526" s="2"/>
      <c r="I526" s="2"/>
      <c r="J526" s="2"/>
      <c r="K526" s="2"/>
      <c r="L526" s="2"/>
      <c r="M526" s="2"/>
      <c r="N526" s="2"/>
    </row>
    <row r="527" spans="1:14" x14ac:dyDescent="0.35">
      <c r="A527" s="2"/>
      <c r="B527" s="2"/>
      <c r="C527" s="2"/>
      <c r="D527" s="2"/>
      <c r="E527" s="98"/>
      <c r="F527" s="2"/>
      <c r="G527" s="2"/>
      <c r="H527" s="2"/>
      <c r="I527" s="2"/>
      <c r="J527" s="2"/>
      <c r="K527" s="2"/>
      <c r="L527" s="2"/>
      <c r="M527" s="2"/>
      <c r="N527" s="2"/>
    </row>
    <row r="528" spans="1:14" x14ac:dyDescent="0.35">
      <c r="A528" s="2"/>
      <c r="B528" s="2"/>
      <c r="C528" s="2"/>
      <c r="D528" s="2"/>
      <c r="E528" s="98"/>
      <c r="F528" s="2"/>
      <c r="G528" s="2"/>
      <c r="H528" s="2"/>
      <c r="I528" s="2"/>
      <c r="J528" s="2"/>
      <c r="K528" s="2"/>
      <c r="L528" s="2"/>
      <c r="M528" s="2"/>
      <c r="N528" s="2"/>
    </row>
    <row r="529" spans="1:14" x14ac:dyDescent="0.35">
      <c r="A529" s="2"/>
      <c r="B529" s="2"/>
      <c r="C529" s="2"/>
      <c r="D529" s="2"/>
      <c r="E529" s="98"/>
      <c r="F529" s="2"/>
      <c r="G529" s="2"/>
      <c r="H529" s="2"/>
      <c r="I529" s="2"/>
      <c r="J529" s="2"/>
      <c r="K529" s="2"/>
      <c r="L529" s="2"/>
      <c r="M529" s="2"/>
      <c r="N529" s="2"/>
    </row>
    <row r="530" spans="1:14" x14ac:dyDescent="0.35">
      <c r="A530" s="2"/>
      <c r="B530" s="2"/>
      <c r="C530" s="2"/>
      <c r="D530" s="2"/>
      <c r="E530" s="98"/>
      <c r="F530" s="2"/>
      <c r="G530" s="2"/>
      <c r="H530" s="2"/>
      <c r="I530" s="2"/>
      <c r="J530" s="2"/>
      <c r="K530" s="2"/>
      <c r="L530" s="2"/>
      <c r="M530" s="2"/>
      <c r="N530" s="2"/>
    </row>
    <row r="531" spans="1:14" x14ac:dyDescent="0.35">
      <c r="A531" s="2"/>
      <c r="B531" s="2"/>
      <c r="C531" s="2"/>
      <c r="D531" s="2"/>
      <c r="E531" s="98"/>
      <c r="F531" s="2"/>
      <c r="G531" s="2"/>
      <c r="H531" s="2"/>
      <c r="I531" s="2"/>
      <c r="J531" s="2"/>
      <c r="K531" s="2"/>
      <c r="L531" s="2"/>
      <c r="M531" s="2"/>
      <c r="N531" s="2"/>
    </row>
    <row r="532" spans="1:14" x14ac:dyDescent="0.35">
      <c r="A532" s="2"/>
      <c r="B532" s="2"/>
      <c r="C532" s="2"/>
      <c r="D532" s="2"/>
      <c r="E532" s="98"/>
      <c r="F532" s="2"/>
      <c r="G532" s="2"/>
      <c r="H532" s="2"/>
      <c r="I532" s="2"/>
      <c r="J532" s="2"/>
      <c r="K532" s="2"/>
      <c r="L532" s="2"/>
      <c r="M532" s="2"/>
      <c r="N532" s="2"/>
    </row>
    <row r="533" spans="1:14" x14ac:dyDescent="0.35">
      <c r="A533" s="2"/>
      <c r="B533" s="2"/>
      <c r="C533" s="2"/>
      <c r="D533" s="2"/>
      <c r="E533" s="98"/>
      <c r="F533" s="2"/>
      <c r="G533" s="2"/>
      <c r="H533" s="2"/>
      <c r="I533" s="2"/>
      <c r="J533" s="2"/>
      <c r="K533" s="2"/>
      <c r="L533" s="2"/>
      <c r="M533" s="2"/>
      <c r="N533" s="2"/>
    </row>
    <row r="534" spans="1:14" x14ac:dyDescent="0.35">
      <c r="A534" s="2"/>
      <c r="B534" s="2"/>
      <c r="C534" s="2"/>
      <c r="D534" s="2"/>
      <c r="E534" s="98"/>
      <c r="F534" s="2"/>
      <c r="G534" s="2"/>
      <c r="H534" s="2"/>
      <c r="I534" s="2"/>
      <c r="J534" s="2"/>
      <c r="K534" s="2"/>
      <c r="L534" s="2"/>
      <c r="M534" s="2"/>
      <c r="N534" s="2"/>
    </row>
    <row r="535" spans="1:14" x14ac:dyDescent="0.35">
      <c r="A535" s="2"/>
      <c r="B535" s="2"/>
      <c r="C535" s="2"/>
      <c r="D535" s="2"/>
      <c r="E535" s="98"/>
      <c r="F535" s="2"/>
      <c r="G535" s="2"/>
      <c r="H535" s="2"/>
      <c r="I535" s="2"/>
      <c r="J535" s="2"/>
      <c r="K535" s="2"/>
      <c r="L535" s="2"/>
      <c r="M535" s="2"/>
      <c r="N535" s="2"/>
    </row>
    <row r="536" spans="1:14" x14ac:dyDescent="0.35">
      <c r="A536" s="2"/>
      <c r="B536" s="2"/>
      <c r="C536" s="2"/>
      <c r="D536" s="2"/>
      <c r="E536" s="98"/>
      <c r="F536" s="2"/>
      <c r="G536" s="2"/>
      <c r="H536" s="2"/>
      <c r="I536" s="2"/>
      <c r="J536" s="2"/>
      <c r="K536" s="2"/>
      <c r="L536" s="2"/>
      <c r="M536" s="2"/>
      <c r="N536" s="2"/>
    </row>
    <row r="537" spans="1:14" x14ac:dyDescent="0.35">
      <c r="A537" s="2"/>
      <c r="B537" s="2"/>
      <c r="C537" s="2"/>
      <c r="D537" s="2"/>
      <c r="E537" s="98"/>
      <c r="F537" s="2"/>
      <c r="G537" s="2"/>
      <c r="H537" s="2"/>
      <c r="I537" s="2"/>
      <c r="J537" s="2"/>
      <c r="K537" s="2"/>
      <c r="L537" s="2"/>
      <c r="M537" s="2"/>
      <c r="N537" s="2"/>
    </row>
    <row r="538" spans="1:14" x14ac:dyDescent="0.35">
      <c r="A538" s="2"/>
      <c r="B538" s="2"/>
      <c r="C538" s="2"/>
      <c r="D538" s="2"/>
      <c r="E538" s="98"/>
      <c r="F538" s="2"/>
      <c r="G538" s="2"/>
      <c r="H538" s="2"/>
      <c r="I538" s="2"/>
      <c r="J538" s="2"/>
      <c r="K538" s="2"/>
      <c r="L538" s="2"/>
      <c r="M538" s="2"/>
      <c r="N538" s="2"/>
    </row>
    <row r="539" spans="1:14" x14ac:dyDescent="0.35">
      <c r="A539" s="2"/>
      <c r="B539" s="2"/>
      <c r="C539" s="2"/>
      <c r="D539" s="2"/>
      <c r="E539" s="98"/>
      <c r="F539" s="2"/>
      <c r="G539" s="2"/>
      <c r="H539" s="2"/>
      <c r="I539" s="2"/>
      <c r="J539" s="2"/>
      <c r="K539" s="2"/>
      <c r="L539" s="2"/>
      <c r="M539" s="2"/>
      <c r="N539" s="2"/>
    </row>
    <row r="540" spans="1:14" x14ac:dyDescent="0.35">
      <c r="A540" s="2"/>
      <c r="B540" s="2"/>
      <c r="C540" s="2"/>
      <c r="D540" s="2"/>
      <c r="E540" s="98"/>
      <c r="F540" s="2"/>
      <c r="G540" s="2"/>
      <c r="H540" s="2"/>
      <c r="I540" s="2"/>
      <c r="J540" s="2"/>
      <c r="K540" s="2"/>
      <c r="L540" s="2"/>
      <c r="M540" s="2"/>
      <c r="N540" s="2"/>
    </row>
    <row r="541" spans="1:14" x14ac:dyDescent="0.35">
      <c r="A541" s="2"/>
      <c r="B541" s="2"/>
      <c r="C541" s="2"/>
      <c r="D541" s="2"/>
      <c r="E541" s="98"/>
      <c r="F541" s="2"/>
      <c r="G541" s="2"/>
      <c r="H541" s="2"/>
      <c r="I541" s="2"/>
      <c r="J541" s="2"/>
      <c r="K541" s="2"/>
      <c r="L541" s="2"/>
      <c r="M541" s="2"/>
      <c r="N541" s="2"/>
    </row>
    <row r="542" spans="1:14" x14ac:dyDescent="0.35">
      <c r="A542" s="2"/>
      <c r="B542" s="2"/>
      <c r="C542" s="2"/>
      <c r="D542" s="2"/>
      <c r="E542" s="98"/>
      <c r="F542" s="2"/>
      <c r="G542" s="2"/>
      <c r="H542" s="2"/>
      <c r="I542" s="2"/>
      <c r="J542" s="2"/>
      <c r="K542" s="2"/>
      <c r="L542" s="2"/>
      <c r="M542" s="2"/>
      <c r="N542" s="2"/>
    </row>
    <row r="543" spans="1:14" x14ac:dyDescent="0.35">
      <c r="A543" s="2"/>
      <c r="B543" s="2"/>
      <c r="C543" s="2"/>
      <c r="D543" s="2"/>
      <c r="E543" s="98"/>
      <c r="F543" s="2"/>
      <c r="G543" s="2"/>
      <c r="H543" s="2"/>
      <c r="I543" s="2"/>
      <c r="J543" s="2"/>
      <c r="K543" s="2"/>
      <c r="L543" s="2"/>
      <c r="M543" s="2"/>
      <c r="N543" s="2"/>
    </row>
    <row r="544" spans="1:14" x14ac:dyDescent="0.35">
      <c r="A544" s="2"/>
      <c r="B544" s="2"/>
      <c r="C544" s="2"/>
      <c r="D544" s="2"/>
      <c r="E544" s="98"/>
      <c r="F544" s="2"/>
      <c r="G544" s="2"/>
      <c r="H544" s="2"/>
      <c r="I544" s="2"/>
      <c r="J544" s="2"/>
      <c r="K544" s="2"/>
      <c r="L544" s="2"/>
      <c r="M544" s="2"/>
      <c r="N544" s="2"/>
    </row>
    <row r="545" spans="1:14" x14ac:dyDescent="0.35">
      <c r="A545" s="2"/>
      <c r="B545" s="2"/>
      <c r="C545" s="2"/>
      <c r="D545" s="2"/>
      <c r="E545" s="98"/>
      <c r="F545" s="2"/>
      <c r="G545" s="2"/>
      <c r="H545" s="2"/>
      <c r="I545" s="2"/>
      <c r="J545" s="2"/>
      <c r="K545" s="2"/>
      <c r="L545" s="2"/>
      <c r="M545" s="2"/>
      <c r="N545" s="2"/>
    </row>
    <row r="546" spans="1:14" x14ac:dyDescent="0.35">
      <c r="A546" s="2"/>
      <c r="B546" s="2"/>
      <c r="C546" s="2"/>
      <c r="D546" s="2"/>
      <c r="E546" s="98"/>
      <c r="F546" s="2"/>
      <c r="G546" s="2"/>
      <c r="H546" s="2"/>
      <c r="I546" s="2"/>
      <c r="J546" s="2"/>
      <c r="K546" s="2"/>
      <c r="L546" s="2"/>
      <c r="M546" s="2"/>
      <c r="N546" s="2"/>
    </row>
    <row r="547" spans="1:14" x14ac:dyDescent="0.35">
      <c r="A547" s="2"/>
      <c r="B547" s="2"/>
      <c r="C547" s="2"/>
      <c r="D547" s="2"/>
      <c r="E547" s="98"/>
      <c r="F547" s="2"/>
      <c r="G547" s="2"/>
      <c r="H547" s="2"/>
      <c r="I547" s="2"/>
      <c r="J547" s="2"/>
      <c r="K547" s="2"/>
      <c r="L547" s="2"/>
      <c r="M547" s="2"/>
      <c r="N547" s="2"/>
    </row>
    <row r="548" spans="1:14" x14ac:dyDescent="0.35">
      <c r="A548" s="2"/>
      <c r="B548" s="2"/>
      <c r="C548" s="2"/>
      <c r="D548" s="2"/>
      <c r="E548" s="98"/>
      <c r="F548" s="2"/>
      <c r="G548" s="2"/>
      <c r="H548" s="2"/>
      <c r="I548" s="2"/>
      <c r="J548" s="2"/>
      <c r="K548" s="2"/>
      <c r="L548" s="2"/>
      <c r="M548" s="2"/>
      <c r="N548" s="2"/>
    </row>
    <row r="549" spans="1:14" x14ac:dyDescent="0.35">
      <c r="A549" s="2"/>
      <c r="B549" s="2"/>
      <c r="C549" s="2"/>
      <c r="D549" s="2"/>
      <c r="E549" s="98"/>
      <c r="F549" s="2"/>
      <c r="G549" s="2"/>
      <c r="H549" s="2"/>
      <c r="I549" s="2"/>
      <c r="J549" s="2"/>
      <c r="K549" s="2"/>
      <c r="L549" s="2"/>
      <c r="M549" s="2"/>
      <c r="N549" s="2"/>
    </row>
    <row r="550" spans="1:14" x14ac:dyDescent="0.35">
      <c r="A550" s="2"/>
      <c r="B550" s="2"/>
      <c r="C550" s="2"/>
      <c r="D550" s="2"/>
      <c r="E550" s="98"/>
      <c r="F550" s="2"/>
      <c r="G550" s="2"/>
      <c r="H550" s="2"/>
      <c r="I550" s="2"/>
      <c r="J550" s="2"/>
      <c r="K550" s="2"/>
      <c r="L550" s="2"/>
      <c r="M550" s="2"/>
      <c r="N550" s="2"/>
    </row>
    <row r="551" spans="1:14" x14ac:dyDescent="0.35">
      <c r="A551" s="2"/>
      <c r="B551" s="2"/>
      <c r="C551" s="2"/>
      <c r="D551" s="2"/>
      <c r="E551" s="98"/>
      <c r="F551" s="2"/>
      <c r="G551" s="2"/>
      <c r="H551" s="2"/>
      <c r="I551" s="2"/>
      <c r="J551" s="2"/>
      <c r="K551" s="2"/>
      <c r="L551" s="2"/>
      <c r="M551" s="2"/>
      <c r="N551" s="2"/>
    </row>
    <row r="552" spans="1:14" x14ac:dyDescent="0.35">
      <c r="A552" s="2"/>
      <c r="B552" s="2"/>
      <c r="C552" s="2"/>
      <c r="D552" s="2"/>
      <c r="E552" s="98"/>
      <c r="F552" s="2"/>
      <c r="G552" s="2"/>
      <c r="H552" s="2"/>
      <c r="I552" s="2"/>
      <c r="J552" s="2"/>
      <c r="K552" s="2"/>
      <c r="L552" s="2"/>
      <c r="M552" s="2"/>
      <c r="N552" s="2"/>
    </row>
    <row r="553" spans="1:14" x14ac:dyDescent="0.35">
      <c r="A553" s="2"/>
      <c r="B553" s="2"/>
      <c r="C553" s="2"/>
      <c r="D553" s="2"/>
      <c r="E553" s="98"/>
      <c r="F553" s="2"/>
      <c r="G553" s="2"/>
      <c r="H553" s="2"/>
      <c r="I553" s="2"/>
      <c r="J553" s="2"/>
      <c r="K553" s="2"/>
      <c r="L553" s="2"/>
      <c r="M553" s="2"/>
      <c r="N553" s="2"/>
    </row>
    <row r="554" spans="1:14" x14ac:dyDescent="0.35">
      <c r="A554" s="2"/>
      <c r="B554" s="2"/>
      <c r="C554" s="2"/>
      <c r="D554" s="2"/>
      <c r="E554" s="98"/>
      <c r="F554" s="2"/>
      <c r="G554" s="2"/>
      <c r="H554" s="2"/>
      <c r="I554" s="2"/>
      <c r="J554" s="2"/>
      <c r="K554" s="2"/>
      <c r="L554" s="2"/>
      <c r="M554" s="2"/>
      <c r="N554" s="2"/>
    </row>
    <row r="555" spans="1:14" x14ac:dyDescent="0.35">
      <c r="A555" s="2"/>
      <c r="B555" s="2"/>
      <c r="C555" s="2"/>
      <c r="D555" s="2"/>
      <c r="E555" s="98"/>
      <c r="F555" s="2"/>
      <c r="G555" s="2"/>
      <c r="H555" s="2"/>
      <c r="I555" s="2"/>
      <c r="J555" s="2"/>
      <c r="K555" s="2"/>
      <c r="L555" s="2"/>
      <c r="M555" s="2"/>
      <c r="N555" s="2"/>
    </row>
    <row r="556" spans="1:14" x14ac:dyDescent="0.35">
      <c r="A556" s="2"/>
      <c r="B556" s="2"/>
      <c r="C556" s="2"/>
      <c r="D556" s="2"/>
      <c r="E556" s="98"/>
      <c r="F556" s="2"/>
      <c r="G556" s="2"/>
      <c r="H556" s="2"/>
      <c r="I556" s="2"/>
      <c r="J556" s="2"/>
      <c r="K556" s="2"/>
      <c r="L556" s="2"/>
      <c r="M556" s="2"/>
      <c r="N556" s="2"/>
    </row>
    <row r="557" spans="1:14" x14ac:dyDescent="0.35">
      <c r="A557" s="2"/>
      <c r="B557" s="2"/>
      <c r="C557" s="2"/>
      <c r="D557" s="2"/>
      <c r="E557" s="98"/>
      <c r="F557" s="2"/>
      <c r="G557" s="2"/>
      <c r="H557" s="2"/>
      <c r="I557" s="2"/>
      <c r="J557" s="2"/>
      <c r="K557" s="2"/>
      <c r="L557" s="2"/>
      <c r="M557" s="2"/>
      <c r="N557" s="2"/>
    </row>
    <row r="558" spans="1:14" x14ac:dyDescent="0.35">
      <c r="A558" s="2"/>
      <c r="B558" s="2"/>
      <c r="C558" s="2"/>
      <c r="D558" s="2"/>
      <c r="E558" s="98"/>
      <c r="F558" s="2"/>
      <c r="G558" s="2"/>
      <c r="H558" s="2"/>
      <c r="I558" s="2"/>
      <c r="J558" s="2"/>
      <c r="K558" s="2"/>
      <c r="L558" s="2"/>
      <c r="M558" s="2"/>
      <c r="N558" s="2"/>
    </row>
    <row r="559" spans="1:14" x14ac:dyDescent="0.35">
      <c r="A559" s="2"/>
      <c r="B559" s="2"/>
      <c r="C559" s="2"/>
      <c r="D559" s="2"/>
      <c r="E559" s="98"/>
      <c r="F559" s="2"/>
      <c r="G559" s="2"/>
      <c r="H559" s="2"/>
      <c r="I559" s="2"/>
      <c r="J559" s="2"/>
      <c r="K559" s="2"/>
      <c r="L559" s="2"/>
      <c r="M559" s="2"/>
      <c r="N559" s="2"/>
    </row>
    <row r="560" spans="1:14" x14ac:dyDescent="0.35">
      <c r="A560" s="2"/>
      <c r="B560" s="2"/>
      <c r="C560" s="2"/>
      <c r="D560" s="2"/>
      <c r="E560" s="98"/>
      <c r="F560" s="2"/>
      <c r="G560" s="2"/>
      <c r="H560" s="2"/>
      <c r="I560" s="2"/>
      <c r="J560" s="2"/>
      <c r="K560" s="2"/>
      <c r="L560" s="2"/>
      <c r="M560" s="2"/>
      <c r="N560" s="2"/>
    </row>
    <row r="561" spans="1:14" x14ac:dyDescent="0.35">
      <c r="A561" s="2"/>
      <c r="B561" s="2"/>
      <c r="C561" s="2"/>
      <c r="D561" s="2"/>
      <c r="E561" s="98"/>
      <c r="F561" s="2"/>
      <c r="G561" s="2"/>
      <c r="H561" s="2"/>
      <c r="I561" s="2"/>
      <c r="J561" s="2"/>
      <c r="K561" s="2"/>
      <c r="L561" s="2"/>
      <c r="M561" s="2"/>
      <c r="N561" s="2"/>
    </row>
    <row r="562" spans="1:14" x14ac:dyDescent="0.35">
      <c r="A562" s="2"/>
      <c r="B562" s="2"/>
      <c r="C562" s="2"/>
      <c r="D562" s="2"/>
      <c r="E562" s="98"/>
      <c r="F562" s="2"/>
      <c r="G562" s="2"/>
      <c r="H562" s="2"/>
      <c r="I562" s="2"/>
      <c r="J562" s="2"/>
      <c r="K562" s="2"/>
      <c r="L562" s="2"/>
      <c r="M562" s="2"/>
      <c r="N562" s="2"/>
    </row>
    <row r="563" spans="1:14" x14ac:dyDescent="0.35">
      <c r="A563" s="2"/>
      <c r="B563" s="2"/>
      <c r="C563" s="2"/>
      <c r="D563" s="2"/>
      <c r="E563" s="98"/>
      <c r="F563" s="2"/>
      <c r="G563" s="2"/>
      <c r="H563" s="2"/>
      <c r="I563" s="2"/>
      <c r="J563" s="2"/>
      <c r="K563" s="2"/>
      <c r="L563" s="2"/>
      <c r="M563" s="2"/>
      <c r="N563" s="2"/>
    </row>
    <row r="564" spans="1:14" x14ac:dyDescent="0.35">
      <c r="A564" s="2"/>
      <c r="B564" s="2"/>
      <c r="C564" s="2"/>
      <c r="D564" s="2"/>
      <c r="E564" s="98"/>
      <c r="F564" s="2"/>
      <c r="G564" s="2"/>
      <c r="H564" s="2"/>
      <c r="I564" s="2"/>
      <c r="J564" s="2"/>
      <c r="K564" s="2"/>
      <c r="L564" s="2"/>
      <c r="M564" s="2"/>
      <c r="N564" s="2"/>
    </row>
    <row r="565" spans="1:14" x14ac:dyDescent="0.35">
      <c r="A565" s="2"/>
      <c r="B565" s="2"/>
      <c r="C565" s="2"/>
      <c r="D565" s="2"/>
      <c r="E565" s="98"/>
      <c r="F565" s="2"/>
      <c r="G565" s="2"/>
      <c r="H565" s="2"/>
      <c r="I565" s="2"/>
      <c r="J565" s="2"/>
      <c r="K565" s="2"/>
      <c r="L565" s="2"/>
      <c r="M565" s="2"/>
      <c r="N565" s="2"/>
    </row>
    <row r="566" spans="1:14" x14ac:dyDescent="0.35">
      <c r="A566" s="2"/>
      <c r="B566" s="2"/>
      <c r="C566" s="2"/>
      <c r="D566" s="2"/>
      <c r="E566" s="98"/>
      <c r="F566" s="2"/>
      <c r="G566" s="2"/>
      <c r="H566" s="2"/>
      <c r="I566" s="2"/>
      <c r="J566" s="2"/>
      <c r="K566" s="2"/>
      <c r="L566" s="2"/>
      <c r="M566" s="2"/>
      <c r="N566" s="2"/>
    </row>
    <row r="567" spans="1:14" x14ac:dyDescent="0.35">
      <c r="A567" s="2"/>
      <c r="B567" s="2"/>
      <c r="C567" s="2"/>
      <c r="D567" s="2"/>
      <c r="E567" s="98"/>
      <c r="F567" s="2"/>
      <c r="G567" s="2"/>
      <c r="H567" s="2"/>
      <c r="I567" s="2"/>
      <c r="J567" s="2"/>
      <c r="K567" s="2"/>
      <c r="L567" s="2"/>
      <c r="M567" s="2"/>
      <c r="N567" s="2"/>
    </row>
    <row r="568" spans="1:14" x14ac:dyDescent="0.35">
      <c r="A568" s="2"/>
      <c r="B568" s="2"/>
      <c r="C568" s="2"/>
      <c r="D568" s="2"/>
      <c r="E568" s="98"/>
      <c r="F568" s="2"/>
      <c r="G568" s="2"/>
      <c r="H568" s="2"/>
      <c r="I568" s="2"/>
      <c r="J568" s="2"/>
      <c r="K568" s="2"/>
      <c r="L568" s="2"/>
      <c r="M568" s="2"/>
      <c r="N568" s="2"/>
    </row>
    <row r="569" spans="1:14" x14ac:dyDescent="0.35">
      <c r="A569" s="2"/>
      <c r="B569" s="2"/>
      <c r="C569" s="2"/>
      <c r="D569" s="2"/>
      <c r="E569" s="98"/>
      <c r="F569" s="2"/>
      <c r="G569" s="2"/>
      <c r="H569" s="2"/>
      <c r="I569" s="2"/>
      <c r="J569" s="2"/>
      <c r="K569" s="2"/>
      <c r="L569" s="2"/>
      <c r="M569" s="2"/>
      <c r="N569" s="2"/>
    </row>
    <row r="570" spans="1:14" x14ac:dyDescent="0.35">
      <c r="A570" s="2"/>
      <c r="B570" s="2"/>
      <c r="C570" s="2"/>
      <c r="D570" s="2"/>
      <c r="E570" s="98"/>
      <c r="F570" s="2"/>
      <c r="G570" s="2"/>
      <c r="H570" s="2"/>
      <c r="I570" s="2"/>
      <c r="J570" s="2"/>
      <c r="K570" s="2"/>
      <c r="L570" s="2"/>
      <c r="M570" s="2"/>
      <c r="N570" s="2"/>
    </row>
    <row r="571" spans="1:14" x14ac:dyDescent="0.35">
      <c r="A571" s="2"/>
      <c r="B571" s="2"/>
      <c r="C571" s="2"/>
      <c r="D571" s="2"/>
      <c r="E571" s="98"/>
      <c r="F571" s="2"/>
      <c r="G571" s="2"/>
      <c r="H571" s="2"/>
      <c r="I571" s="2"/>
      <c r="J571" s="2"/>
      <c r="K571" s="2"/>
      <c r="L571" s="2"/>
      <c r="M571" s="2"/>
      <c r="N571" s="2"/>
    </row>
    <row r="572" spans="1:14" x14ac:dyDescent="0.35">
      <c r="A572" s="2"/>
      <c r="B572" s="2"/>
      <c r="C572" s="2"/>
      <c r="D572" s="2"/>
      <c r="E572" s="98"/>
      <c r="F572" s="2"/>
      <c r="G572" s="2"/>
      <c r="H572" s="2"/>
      <c r="I572" s="2"/>
      <c r="J572" s="2"/>
      <c r="K572" s="2"/>
      <c r="L572" s="2"/>
      <c r="M572" s="2"/>
      <c r="N572" s="2"/>
    </row>
    <row r="573" spans="1:14" x14ac:dyDescent="0.35">
      <c r="A573" s="2"/>
      <c r="B573" s="2"/>
      <c r="C573" s="2"/>
      <c r="D573" s="2"/>
      <c r="E573" s="98"/>
      <c r="F573" s="2"/>
      <c r="G573" s="2"/>
      <c r="H573" s="2"/>
      <c r="I573" s="2"/>
      <c r="J573" s="2"/>
      <c r="K573" s="2"/>
      <c r="L573" s="2"/>
      <c r="M573" s="2"/>
      <c r="N573" s="2"/>
    </row>
    <row r="574" spans="1:14" x14ac:dyDescent="0.35">
      <c r="A574" s="2"/>
      <c r="B574" s="2"/>
      <c r="C574" s="2"/>
      <c r="D574" s="2"/>
      <c r="E574" s="98"/>
      <c r="F574" s="2"/>
      <c r="G574" s="2"/>
      <c r="H574" s="2"/>
      <c r="I574" s="2"/>
      <c r="J574" s="2"/>
      <c r="K574" s="2"/>
      <c r="L574" s="2"/>
      <c r="M574" s="2"/>
      <c r="N574" s="2"/>
    </row>
    <row r="575" spans="1:14" x14ac:dyDescent="0.35">
      <c r="A575" s="2"/>
      <c r="B575" s="2"/>
      <c r="C575" s="2"/>
      <c r="D575" s="2"/>
      <c r="E575" s="98"/>
      <c r="F575" s="2"/>
      <c r="G575" s="2"/>
      <c r="H575" s="2"/>
      <c r="I575" s="2"/>
      <c r="J575" s="2"/>
      <c r="K575" s="2"/>
      <c r="L575" s="2"/>
      <c r="M575" s="2"/>
      <c r="N575" s="2"/>
    </row>
    <row r="576" spans="1:14" x14ac:dyDescent="0.35">
      <c r="A576" s="2"/>
      <c r="B576" s="2"/>
      <c r="C576" s="2"/>
      <c r="D576" s="2"/>
      <c r="E576" s="98"/>
      <c r="F576" s="2"/>
      <c r="G576" s="2"/>
      <c r="H576" s="2"/>
      <c r="I576" s="2"/>
      <c r="J576" s="2"/>
      <c r="K576" s="2"/>
      <c r="L576" s="2"/>
      <c r="M576" s="2"/>
      <c r="N576" s="2"/>
    </row>
    <row r="577" spans="1:14" x14ac:dyDescent="0.35">
      <c r="A577" s="2"/>
      <c r="B577" s="2"/>
      <c r="C577" s="2"/>
      <c r="D577" s="2"/>
      <c r="E577" s="98"/>
      <c r="F577" s="2"/>
      <c r="G577" s="2"/>
      <c r="H577" s="2"/>
      <c r="I577" s="2"/>
      <c r="J577" s="2"/>
      <c r="K577" s="2"/>
      <c r="L577" s="2"/>
      <c r="M577" s="2"/>
      <c r="N577" s="2"/>
    </row>
    <row r="578" spans="1:14" x14ac:dyDescent="0.35">
      <c r="A578" s="2"/>
      <c r="B578" s="2"/>
      <c r="C578" s="2"/>
      <c r="D578" s="2"/>
      <c r="E578" s="98"/>
      <c r="F578" s="2"/>
      <c r="G578" s="2"/>
      <c r="H578" s="2"/>
      <c r="I578" s="2"/>
      <c r="J578" s="2"/>
      <c r="K578" s="2"/>
      <c r="L578" s="2"/>
      <c r="M578" s="2"/>
      <c r="N578" s="2"/>
    </row>
    <row r="579" spans="1:14" x14ac:dyDescent="0.35">
      <c r="A579" s="2"/>
      <c r="B579" s="2"/>
      <c r="C579" s="2"/>
      <c r="D579" s="2"/>
      <c r="E579" s="98"/>
      <c r="F579" s="2"/>
      <c r="G579" s="2"/>
      <c r="H579" s="2"/>
      <c r="I579" s="2"/>
      <c r="J579" s="2"/>
      <c r="K579" s="2"/>
      <c r="L579" s="2"/>
      <c r="M579" s="2"/>
      <c r="N579" s="2"/>
    </row>
    <row r="580" spans="1:14" x14ac:dyDescent="0.35">
      <c r="A580" s="2"/>
      <c r="B580" s="2"/>
      <c r="C580" s="2"/>
      <c r="D580" s="2"/>
      <c r="E580" s="98"/>
      <c r="F580" s="2"/>
      <c r="G580" s="2"/>
      <c r="H580" s="2"/>
      <c r="I580" s="2"/>
      <c r="J580" s="2"/>
      <c r="K580" s="2"/>
      <c r="L580" s="2"/>
      <c r="M580" s="2"/>
      <c r="N580" s="2"/>
    </row>
    <row r="581" spans="1:14" x14ac:dyDescent="0.35">
      <c r="A581" s="2"/>
      <c r="B581" s="2"/>
      <c r="C581" s="2"/>
      <c r="D581" s="2"/>
      <c r="E581" s="98"/>
      <c r="F581" s="2"/>
      <c r="G581" s="2"/>
      <c r="H581" s="2"/>
      <c r="I581" s="2"/>
      <c r="J581" s="2"/>
      <c r="K581" s="2"/>
      <c r="L581" s="2"/>
      <c r="M581" s="2"/>
      <c r="N581" s="2"/>
    </row>
    <row r="582" spans="1:14" x14ac:dyDescent="0.35">
      <c r="A582" s="2"/>
      <c r="B582" s="2"/>
      <c r="C582" s="2"/>
      <c r="D582" s="2"/>
      <c r="E582" s="98"/>
      <c r="F582" s="2"/>
      <c r="G582" s="2"/>
      <c r="H582" s="2"/>
      <c r="I582" s="2"/>
      <c r="J582" s="2"/>
      <c r="K582" s="2"/>
      <c r="L582" s="2"/>
      <c r="M582" s="2"/>
      <c r="N582" s="2"/>
    </row>
    <row r="583" spans="1:14" x14ac:dyDescent="0.35">
      <c r="A583" s="2"/>
      <c r="B583" s="2"/>
      <c r="C583" s="2"/>
      <c r="D583" s="2"/>
      <c r="E583" s="98"/>
      <c r="F583" s="2"/>
      <c r="G583" s="2"/>
      <c r="H583" s="2"/>
      <c r="I583" s="2"/>
      <c r="J583" s="2"/>
      <c r="K583" s="2"/>
      <c r="L583" s="2"/>
      <c r="M583" s="2"/>
      <c r="N583" s="2"/>
    </row>
    <row r="584" spans="1:14" x14ac:dyDescent="0.35">
      <c r="A584" s="2"/>
      <c r="B584" s="2"/>
      <c r="C584" s="2"/>
      <c r="D584" s="2"/>
      <c r="E584" s="98"/>
      <c r="F584" s="2"/>
      <c r="G584" s="2"/>
      <c r="H584" s="2"/>
      <c r="I584" s="2"/>
      <c r="J584" s="2"/>
      <c r="K584" s="2"/>
      <c r="L584" s="2"/>
      <c r="M584" s="2"/>
      <c r="N584" s="2"/>
    </row>
    <row r="585" spans="1:14" x14ac:dyDescent="0.35">
      <c r="A585" s="2"/>
      <c r="B585" s="2"/>
      <c r="C585" s="2"/>
      <c r="D585" s="2"/>
      <c r="E585" s="98"/>
      <c r="F585" s="2"/>
      <c r="G585" s="2"/>
      <c r="H585" s="2"/>
      <c r="I585" s="2"/>
      <c r="J585" s="2"/>
      <c r="K585" s="2"/>
      <c r="L585" s="2"/>
      <c r="M585" s="2"/>
      <c r="N585" s="2"/>
    </row>
    <row r="586" spans="1:14" x14ac:dyDescent="0.35">
      <c r="A586" s="2"/>
      <c r="B586" s="2"/>
      <c r="C586" s="2"/>
      <c r="D586" s="2"/>
      <c r="E586" s="98"/>
      <c r="F586" s="2"/>
      <c r="G586" s="2"/>
      <c r="H586" s="2"/>
      <c r="I586" s="2"/>
      <c r="J586" s="2"/>
      <c r="K586" s="2"/>
      <c r="L586" s="2"/>
      <c r="M586" s="2"/>
      <c r="N586" s="2"/>
    </row>
    <row r="587" spans="1:14" x14ac:dyDescent="0.35">
      <c r="A587" s="2"/>
      <c r="B587" s="2"/>
      <c r="C587" s="2"/>
      <c r="D587" s="2"/>
      <c r="E587" s="98"/>
      <c r="F587" s="2"/>
      <c r="G587" s="2"/>
      <c r="H587" s="2"/>
      <c r="I587" s="2"/>
      <c r="J587" s="2"/>
      <c r="K587" s="2"/>
      <c r="L587" s="2"/>
      <c r="M587" s="2"/>
      <c r="N587" s="2"/>
    </row>
    <row r="588" spans="1:14" x14ac:dyDescent="0.35">
      <c r="A588" s="2"/>
      <c r="B588" s="2"/>
      <c r="C588" s="2"/>
      <c r="D588" s="2"/>
      <c r="E588" s="98"/>
      <c r="F588" s="2"/>
      <c r="G588" s="2"/>
      <c r="H588" s="2"/>
      <c r="I588" s="2"/>
      <c r="J588" s="2"/>
      <c r="K588" s="2"/>
      <c r="L588" s="2"/>
      <c r="M588" s="2"/>
      <c r="N588" s="2"/>
    </row>
    <row r="589" spans="1:14" x14ac:dyDescent="0.35">
      <c r="A589" s="2"/>
      <c r="B589" s="2"/>
      <c r="C589" s="2"/>
      <c r="D589" s="2"/>
      <c r="E589" s="98"/>
      <c r="F589" s="2"/>
      <c r="G589" s="2"/>
      <c r="H589" s="2"/>
      <c r="I589" s="2"/>
      <c r="J589" s="2"/>
      <c r="K589" s="2"/>
      <c r="L589" s="2"/>
      <c r="M589" s="2"/>
      <c r="N589" s="2"/>
    </row>
    <row r="590" spans="1:14" x14ac:dyDescent="0.35">
      <c r="A590" s="2"/>
      <c r="B590" s="2"/>
      <c r="C590" s="2"/>
      <c r="D590" s="2"/>
      <c r="E590" s="98"/>
      <c r="F590" s="2"/>
      <c r="G590" s="2"/>
      <c r="H590" s="2"/>
      <c r="I590" s="2"/>
      <c r="J590" s="2"/>
      <c r="K590" s="2"/>
      <c r="L590" s="2"/>
      <c r="M590" s="2"/>
      <c r="N590" s="2"/>
    </row>
    <row r="591" spans="1:14" x14ac:dyDescent="0.35">
      <c r="A591" s="2"/>
      <c r="B591" s="2"/>
      <c r="C591" s="2"/>
      <c r="D591" s="2"/>
      <c r="E591" s="98"/>
      <c r="F591" s="2"/>
      <c r="G591" s="2"/>
      <c r="H591" s="2"/>
      <c r="I591" s="2"/>
      <c r="J591" s="2"/>
      <c r="K591" s="2"/>
      <c r="L591" s="2"/>
      <c r="M591" s="2"/>
      <c r="N591" s="2"/>
    </row>
    <row r="592" spans="1:14" x14ac:dyDescent="0.35">
      <c r="A592" s="2"/>
      <c r="B592" s="2"/>
      <c r="C592" s="2"/>
      <c r="D592" s="2"/>
      <c r="E592" s="98"/>
      <c r="F592" s="2"/>
      <c r="G592" s="2"/>
      <c r="H592" s="2"/>
      <c r="I592" s="2"/>
      <c r="J592" s="2"/>
      <c r="K592" s="2"/>
      <c r="L592" s="2"/>
      <c r="M592" s="2"/>
      <c r="N592" s="2"/>
    </row>
    <row r="593" spans="1:14" x14ac:dyDescent="0.35">
      <c r="A593" s="2"/>
      <c r="B593" s="2"/>
      <c r="C593" s="2"/>
      <c r="D593" s="2"/>
      <c r="E593" s="98"/>
      <c r="F593" s="2"/>
      <c r="G593" s="2"/>
      <c r="H593" s="2"/>
      <c r="I593" s="2"/>
      <c r="J593" s="2"/>
      <c r="K593" s="2"/>
      <c r="L593" s="2"/>
      <c r="M593" s="2"/>
      <c r="N593" s="2"/>
    </row>
    <row r="594" spans="1:14" x14ac:dyDescent="0.35">
      <c r="A594" s="2"/>
      <c r="B594" s="2"/>
      <c r="C594" s="2"/>
      <c r="D594" s="2"/>
      <c r="E594" s="98"/>
      <c r="F594" s="2"/>
      <c r="G594" s="2"/>
      <c r="H594" s="2"/>
      <c r="I594" s="2"/>
      <c r="J594" s="2"/>
      <c r="K594" s="2"/>
      <c r="L594" s="2"/>
      <c r="M594" s="2"/>
      <c r="N594" s="2"/>
    </row>
    <row r="595" spans="1:14" x14ac:dyDescent="0.35">
      <c r="A595" s="2"/>
      <c r="B595" s="2"/>
      <c r="C595" s="2"/>
      <c r="D595" s="2"/>
      <c r="E595" s="98"/>
      <c r="F595" s="2"/>
      <c r="G595" s="2"/>
      <c r="H595" s="2"/>
      <c r="I595" s="2"/>
      <c r="J595" s="2"/>
      <c r="K595" s="2"/>
      <c r="L595" s="2"/>
      <c r="M595" s="2"/>
      <c r="N595" s="2"/>
    </row>
    <row r="596" spans="1:14" x14ac:dyDescent="0.35">
      <c r="A596" s="2"/>
      <c r="B596" s="2"/>
      <c r="C596" s="2"/>
      <c r="D596" s="2"/>
      <c r="E596" s="98"/>
      <c r="F596" s="2"/>
      <c r="G596" s="2"/>
      <c r="H596" s="2"/>
      <c r="I596" s="2"/>
      <c r="J596" s="2"/>
      <c r="K596" s="2"/>
      <c r="L596" s="2"/>
      <c r="M596" s="2"/>
      <c r="N596" s="2"/>
    </row>
    <row r="597" spans="1:14" x14ac:dyDescent="0.35">
      <c r="A597" s="2"/>
      <c r="B597" s="2"/>
      <c r="C597" s="2"/>
      <c r="D597" s="2"/>
      <c r="E597" s="98"/>
      <c r="F597" s="2"/>
      <c r="G597" s="2"/>
      <c r="H597" s="2"/>
      <c r="I597" s="2"/>
      <c r="J597" s="2"/>
      <c r="K597" s="2"/>
      <c r="L597" s="2"/>
      <c r="M597" s="2"/>
      <c r="N597" s="2"/>
    </row>
    <row r="598" spans="1:14" x14ac:dyDescent="0.35">
      <c r="A598" s="2"/>
      <c r="B598" s="2"/>
      <c r="C598" s="2"/>
      <c r="D598" s="2"/>
      <c r="E598" s="98"/>
      <c r="F598" s="2"/>
      <c r="G598" s="2"/>
      <c r="H598" s="2"/>
      <c r="I598" s="2"/>
      <c r="J598" s="2"/>
      <c r="K598" s="2"/>
      <c r="L598" s="2"/>
      <c r="M598" s="2"/>
      <c r="N598" s="2"/>
    </row>
    <row r="599" spans="1:14" x14ac:dyDescent="0.35">
      <c r="A599" s="2"/>
      <c r="B599" s="2"/>
      <c r="C599" s="2"/>
      <c r="D599" s="2"/>
      <c r="E599" s="98"/>
      <c r="F599" s="2"/>
      <c r="G599" s="2"/>
      <c r="H599" s="2"/>
      <c r="I599" s="2"/>
      <c r="J599" s="2"/>
      <c r="K599" s="2"/>
      <c r="L599" s="2"/>
      <c r="M599" s="2"/>
      <c r="N599" s="2"/>
    </row>
    <row r="600" spans="1:14" x14ac:dyDescent="0.35">
      <c r="A600" s="2"/>
      <c r="B600" s="2"/>
      <c r="C600" s="2"/>
      <c r="D600" s="2"/>
      <c r="E600" s="98"/>
      <c r="F600" s="2"/>
      <c r="G600" s="2"/>
      <c r="H600" s="2"/>
      <c r="I600" s="2"/>
      <c r="J600" s="2"/>
      <c r="K600" s="2"/>
      <c r="L600" s="2"/>
      <c r="M600" s="2"/>
      <c r="N600" s="2"/>
    </row>
    <row r="601" spans="1:14" x14ac:dyDescent="0.35">
      <c r="A601" s="2"/>
      <c r="B601" s="2"/>
      <c r="C601" s="2"/>
      <c r="D601" s="2"/>
      <c r="E601" s="98"/>
      <c r="F601" s="2"/>
      <c r="G601" s="2"/>
      <c r="H601" s="2"/>
      <c r="I601" s="2"/>
      <c r="J601" s="2"/>
      <c r="K601" s="2"/>
      <c r="L601" s="2"/>
      <c r="M601" s="2"/>
      <c r="N601" s="2"/>
    </row>
    <row r="602" spans="1:14" x14ac:dyDescent="0.35">
      <c r="A602" s="2"/>
      <c r="B602" s="2"/>
      <c r="C602" s="2"/>
      <c r="D602" s="2"/>
      <c r="E602" s="98"/>
      <c r="F602" s="2"/>
      <c r="G602" s="2"/>
      <c r="H602" s="2"/>
      <c r="I602" s="2"/>
      <c r="J602" s="2"/>
      <c r="K602" s="2"/>
      <c r="L602" s="2"/>
      <c r="M602" s="2"/>
      <c r="N602" s="2"/>
    </row>
    <row r="603" spans="1:14" x14ac:dyDescent="0.35">
      <c r="A603" s="2"/>
      <c r="B603" s="2"/>
      <c r="C603" s="2"/>
      <c r="D603" s="2"/>
      <c r="E603" s="98"/>
      <c r="F603" s="2"/>
      <c r="G603" s="2"/>
      <c r="H603" s="2"/>
      <c r="I603" s="2"/>
      <c r="J603" s="2"/>
      <c r="K603" s="2"/>
      <c r="L603" s="2"/>
      <c r="M603" s="2"/>
      <c r="N603" s="2"/>
    </row>
    <row r="604" spans="1:14" x14ac:dyDescent="0.35">
      <c r="A604" s="2"/>
      <c r="B604" s="2"/>
      <c r="C604" s="2"/>
      <c r="D604" s="2"/>
      <c r="E604" s="98"/>
      <c r="F604" s="2"/>
      <c r="G604" s="2"/>
      <c r="H604" s="2"/>
      <c r="I604" s="2"/>
      <c r="J604" s="2"/>
      <c r="K604" s="2"/>
      <c r="L604" s="2"/>
      <c r="M604" s="2"/>
      <c r="N604" s="2"/>
    </row>
    <row r="605" spans="1:14" x14ac:dyDescent="0.35">
      <c r="A605" s="2"/>
      <c r="B605" s="2"/>
      <c r="C605" s="2"/>
      <c r="D605" s="2"/>
      <c r="E605" s="98"/>
      <c r="F605" s="2"/>
      <c r="G605" s="2"/>
      <c r="H605" s="2"/>
      <c r="I605" s="2"/>
      <c r="J605" s="2"/>
      <c r="K605" s="2"/>
      <c r="L605" s="2"/>
      <c r="M605" s="2"/>
      <c r="N605" s="2"/>
    </row>
    <row r="606" spans="1:14" x14ac:dyDescent="0.35">
      <c r="A606" s="2"/>
      <c r="B606" s="2"/>
      <c r="C606" s="2"/>
      <c r="D606" s="2"/>
      <c r="E606" s="98"/>
      <c r="F606" s="2"/>
      <c r="G606" s="2"/>
      <c r="H606" s="2"/>
      <c r="I606" s="2"/>
      <c r="J606" s="2"/>
      <c r="K606" s="2"/>
      <c r="L606" s="2"/>
      <c r="M606" s="2"/>
      <c r="N606" s="2"/>
    </row>
    <row r="607" spans="1:14" x14ac:dyDescent="0.35">
      <c r="A607" s="2"/>
      <c r="B607" s="2"/>
      <c r="C607" s="2"/>
      <c r="D607" s="2"/>
      <c r="E607" s="98"/>
      <c r="F607" s="2"/>
      <c r="G607" s="2"/>
      <c r="H607" s="2"/>
      <c r="I607" s="2"/>
      <c r="J607" s="2"/>
      <c r="K607" s="2"/>
      <c r="L607" s="2"/>
      <c r="M607" s="2"/>
      <c r="N607" s="2"/>
    </row>
    <row r="608" spans="1:14" x14ac:dyDescent="0.35">
      <c r="A608" s="2"/>
      <c r="B608" s="2"/>
      <c r="C608" s="2"/>
      <c r="D608" s="2"/>
      <c r="E608" s="98"/>
      <c r="F608" s="2"/>
      <c r="G608" s="2"/>
      <c r="H608" s="2"/>
      <c r="I608" s="2"/>
      <c r="J608" s="2"/>
      <c r="K608" s="2"/>
      <c r="L608" s="2"/>
      <c r="M608" s="2"/>
      <c r="N608" s="2"/>
    </row>
    <row r="609" spans="1:14" x14ac:dyDescent="0.35">
      <c r="A609" s="2"/>
      <c r="B609" s="2"/>
      <c r="C609" s="2"/>
      <c r="D609" s="2"/>
      <c r="E609" s="98"/>
      <c r="F609" s="2"/>
      <c r="G609" s="2"/>
      <c r="H609" s="2"/>
      <c r="I609" s="2"/>
      <c r="J609" s="2"/>
      <c r="K609" s="2"/>
      <c r="L609" s="2"/>
      <c r="M609" s="2"/>
      <c r="N609" s="2"/>
    </row>
    <row r="610" spans="1:14" x14ac:dyDescent="0.35">
      <c r="A610" s="2"/>
      <c r="B610" s="2"/>
      <c r="C610" s="2"/>
      <c r="D610" s="2"/>
      <c r="E610" s="98"/>
      <c r="F610" s="2"/>
      <c r="G610" s="2"/>
      <c r="H610" s="2"/>
      <c r="I610" s="2"/>
      <c r="J610" s="2"/>
      <c r="K610" s="2"/>
      <c r="L610" s="2"/>
      <c r="M610" s="2"/>
      <c r="N610" s="2"/>
    </row>
    <row r="611" spans="1:14" x14ac:dyDescent="0.35">
      <c r="A611" s="2"/>
      <c r="B611" s="2"/>
      <c r="C611" s="2"/>
      <c r="D611" s="2"/>
      <c r="E611" s="98"/>
      <c r="F611" s="2"/>
      <c r="G611" s="2"/>
      <c r="H611" s="2"/>
      <c r="I611" s="2"/>
      <c r="J611" s="2"/>
      <c r="K611" s="2"/>
      <c r="L611" s="2"/>
      <c r="M611" s="2"/>
      <c r="N611" s="2"/>
    </row>
    <row r="612" spans="1:14" x14ac:dyDescent="0.35">
      <c r="A612" s="2"/>
      <c r="B612" s="2"/>
      <c r="C612" s="2"/>
      <c r="D612" s="2"/>
      <c r="E612" s="98"/>
      <c r="F612" s="2"/>
      <c r="G612" s="2"/>
      <c r="H612" s="2"/>
      <c r="I612" s="2"/>
      <c r="J612" s="2"/>
      <c r="K612" s="2"/>
      <c r="L612" s="2"/>
      <c r="M612" s="2"/>
      <c r="N612" s="2"/>
    </row>
    <row r="613" spans="1:14" x14ac:dyDescent="0.35">
      <c r="A613" s="2"/>
      <c r="B613" s="2"/>
      <c r="C613" s="2"/>
      <c r="D613" s="2"/>
      <c r="E613" s="98"/>
      <c r="F613" s="2"/>
      <c r="G613" s="2"/>
      <c r="H613" s="2"/>
      <c r="I613" s="2"/>
      <c r="J613" s="2"/>
      <c r="K613" s="2"/>
      <c r="L613" s="2"/>
      <c r="M613" s="2"/>
      <c r="N613" s="2"/>
    </row>
    <row r="614" spans="1:14" x14ac:dyDescent="0.35">
      <c r="A614" s="2"/>
      <c r="B614" s="2"/>
      <c r="C614" s="2"/>
      <c r="D614" s="2"/>
      <c r="E614" s="98"/>
      <c r="F614" s="2"/>
      <c r="G614" s="2"/>
      <c r="H614" s="2"/>
      <c r="I614" s="2"/>
      <c r="J614" s="2"/>
      <c r="K614" s="2"/>
      <c r="L614" s="2"/>
      <c r="M614" s="2"/>
      <c r="N614" s="2"/>
    </row>
    <row r="615" spans="1:14" x14ac:dyDescent="0.35">
      <c r="A615" s="2"/>
      <c r="B615" s="2"/>
      <c r="C615" s="2"/>
      <c r="D615" s="2"/>
      <c r="E615" s="98"/>
      <c r="F615" s="2"/>
      <c r="G615" s="2"/>
      <c r="H615" s="2"/>
      <c r="I615" s="2"/>
      <c r="J615" s="2"/>
      <c r="K615" s="2"/>
      <c r="L615" s="2"/>
      <c r="M615" s="2"/>
      <c r="N615" s="2"/>
    </row>
    <row r="616" spans="1:14" x14ac:dyDescent="0.35">
      <c r="A616" s="2"/>
      <c r="B616" s="2"/>
      <c r="C616" s="2"/>
      <c r="D616" s="2"/>
      <c r="E616" s="98"/>
      <c r="F616" s="2"/>
      <c r="G616" s="2"/>
      <c r="H616" s="2"/>
      <c r="I616" s="2"/>
      <c r="J616" s="2"/>
      <c r="K616" s="2"/>
      <c r="L616" s="2"/>
      <c r="M616" s="2"/>
      <c r="N616" s="2"/>
    </row>
    <row r="617" spans="1:14" x14ac:dyDescent="0.35">
      <c r="A617" s="2"/>
      <c r="B617" s="2"/>
      <c r="C617" s="2"/>
      <c r="D617" s="2"/>
      <c r="E617" s="98"/>
      <c r="F617" s="2"/>
      <c r="G617" s="2"/>
      <c r="H617" s="2"/>
      <c r="I617" s="2"/>
      <c r="J617" s="2"/>
      <c r="K617" s="2"/>
      <c r="L617" s="2"/>
      <c r="M617" s="2"/>
      <c r="N617" s="2"/>
    </row>
    <row r="618" spans="1:14" x14ac:dyDescent="0.35">
      <c r="A618" s="2"/>
      <c r="B618" s="2"/>
      <c r="C618" s="2"/>
      <c r="D618" s="2"/>
      <c r="E618" s="98"/>
      <c r="F618" s="2"/>
      <c r="G618" s="2"/>
      <c r="H618" s="2"/>
      <c r="I618" s="2"/>
      <c r="J618" s="2"/>
      <c r="K618" s="2"/>
      <c r="L618" s="2"/>
      <c r="M618" s="2"/>
      <c r="N618" s="2"/>
    </row>
    <row r="619" spans="1:14" x14ac:dyDescent="0.35">
      <c r="A619" s="2"/>
      <c r="B619" s="2"/>
      <c r="C619" s="2"/>
      <c r="D619" s="2"/>
      <c r="E619" s="98"/>
      <c r="F619" s="2"/>
      <c r="G619" s="2"/>
      <c r="H619" s="2"/>
      <c r="I619" s="2"/>
      <c r="J619" s="2"/>
      <c r="K619" s="2"/>
      <c r="L619" s="2"/>
      <c r="M619" s="2"/>
      <c r="N619" s="2"/>
    </row>
    <row r="620" spans="1:14" x14ac:dyDescent="0.35">
      <c r="A620" s="2"/>
      <c r="B620" s="2"/>
      <c r="C620" s="2"/>
      <c r="D620" s="2"/>
      <c r="E620" s="98"/>
      <c r="F620" s="2"/>
      <c r="G620" s="2"/>
      <c r="H620" s="2"/>
      <c r="I620" s="2"/>
      <c r="J620" s="2"/>
      <c r="K620" s="2"/>
      <c r="L620" s="2"/>
      <c r="M620" s="2"/>
      <c r="N620" s="2"/>
    </row>
    <row r="621" spans="1:14" x14ac:dyDescent="0.35">
      <c r="A621" s="2"/>
      <c r="B621" s="2"/>
      <c r="C621" s="2"/>
      <c r="D621" s="2"/>
      <c r="E621" s="98"/>
      <c r="F621" s="2"/>
      <c r="G621" s="2"/>
      <c r="H621" s="2"/>
      <c r="I621" s="2"/>
      <c r="J621" s="2"/>
      <c r="K621" s="2"/>
      <c r="L621" s="2"/>
      <c r="M621" s="2"/>
      <c r="N621" s="2"/>
    </row>
    <row r="622" spans="1:14" x14ac:dyDescent="0.35">
      <c r="A622" s="2"/>
      <c r="B622" s="2"/>
      <c r="C622" s="2"/>
      <c r="D622" s="2"/>
      <c r="E622" s="98"/>
      <c r="F622" s="2"/>
      <c r="G622" s="2"/>
      <c r="H622" s="2"/>
      <c r="I622" s="2"/>
      <c r="J622" s="2"/>
      <c r="K622" s="2"/>
      <c r="L622" s="2"/>
      <c r="M622" s="2"/>
      <c r="N622" s="2"/>
    </row>
    <row r="623" spans="1:14" x14ac:dyDescent="0.35">
      <c r="A623" s="2"/>
      <c r="B623" s="2"/>
      <c r="C623" s="2"/>
      <c r="D623" s="2"/>
      <c r="E623" s="98"/>
      <c r="F623" s="2"/>
      <c r="G623" s="2"/>
      <c r="H623" s="2"/>
      <c r="I623" s="2"/>
      <c r="J623" s="2"/>
      <c r="K623" s="2"/>
      <c r="L623" s="2"/>
      <c r="M623" s="2"/>
      <c r="N623" s="2"/>
    </row>
    <row r="624" spans="1:14" x14ac:dyDescent="0.35">
      <c r="A624" s="2"/>
      <c r="B624" s="2"/>
      <c r="C624" s="2"/>
      <c r="D624" s="2"/>
      <c r="E624" s="98"/>
      <c r="F624" s="2"/>
      <c r="G624" s="2"/>
      <c r="H624" s="2"/>
      <c r="I624" s="2"/>
      <c r="J624" s="2"/>
      <c r="K624" s="2"/>
      <c r="L624" s="2"/>
      <c r="M624" s="2"/>
      <c r="N624" s="2"/>
    </row>
    <row r="625" spans="1:14" x14ac:dyDescent="0.35">
      <c r="A625" s="2"/>
      <c r="B625" s="2"/>
      <c r="C625" s="2"/>
      <c r="D625" s="2"/>
      <c r="E625" s="98"/>
      <c r="F625" s="2"/>
      <c r="G625" s="2"/>
      <c r="H625" s="2"/>
      <c r="I625" s="2"/>
      <c r="J625" s="2"/>
      <c r="K625" s="2"/>
      <c r="L625" s="2"/>
      <c r="M625" s="2"/>
      <c r="N625" s="2"/>
    </row>
    <row r="626" spans="1:14" x14ac:dyDescent="0.35">
      <c r="A626" s="2"/>
      <c r="B626" s="2"/>
      <c r="C626" s="2"/>
      <c r="D626" s="2"/>
      <c r="E626" s="98"/>
      <c r="F626" s="2"/>
      <c r="G626" s="2"/>
      <c r="H626" s="2"/>
      <c r="I626" s="2"/>
      <c r="J626" s="2"/>
      <c r="K626" s="2"/>
      <c r="L626" s="2"/>
      <c r="M626" s="2"/>
      <c r="N626" s="2"/>
    </row>
    <row r="627" spans="1:14" x14ac:dyDescent="0.35">
      <c r="A627" s="2"/>
      <c r="B627" s="2"/>
      <c r="C627" s="2"/>
      <c r="D627" s="2"/>
      <c r="E627" s="98"/>
      <c r="F627" s="2"/>
      <c r="G627" s="2"/>
      <c r="H627" s="2"/>
      <c r="I627" s="2"/>
      <c r="J627" s="2"/>
      <c r="K627" s="2"/>
      <c r="L627" s="2"/>
      <c r="M627" s="2"/>
      <c r="N627" s="2"/>
    </row>
    <row r="628" spans="1:14" x14ac:dyDescent="0.35">
      <c r="A628" s="2"/>
      <c r="B628" s="2"/>
      <c r="C628" s="2"/>
      <c r="D628" s="2"/>
      <c r="E628" s="98"/>
      <c r="F628" s="2"/>
      <c r="G628" s="2"/>
      <c r="H628" s="2"/>
      <c r="I628" s="2"/>
      <c r="J628" s="2"/>
      <c r="K628" s="2"/>
      <c r="L628" s="2"/>
      <c r="M628" s="2"/>
      <c r="N628" s="2"/>
    </row>
    <row r="629" spans="1:14" x14ac:dyDescent="0.35">
      <c r="A629" s="2"/>
      <c r="B629" s="2"/>
      <c r="C629" s="2"/>
      <c r="D629" s="2"/>
      <c r="E629" s="98"/>
      <c r="F629" s="2"/>
      <c r="G629" s="2"/>
      <c r="H629" s="2"/>
      <c r="I629" s="2"/>
      <c r="J629" s="2"/>
      <c r="K629" s="2"/>
      <c r="L629" s="2"/>
      <c r="M629" s="2"/>
      <c r="N629" s="2"/>
    </row>
    <row r="630" spans="1:14" x14ac:dyDescent="0.35">
      <c r="A630" s="2"/>
      <c r="B630" s="2"/>
      <c r="C630" s="2"/>
      <c r="D630" s="2"/>
      <c r="E630" s="98"/>
      <c r="F630" s="2"/>
      <c r="G630" s="2"/>
      <c r="H630" s="2"/>
      <c r="I630" s="2"/>
      <c r="J630" s="2"/>
      <c r="K630" s="2"/>
      <c r="L630" s="2"/>
      <c r="M630" s="2"/>
      <c r="N630" s="2"/>
    </row>
    <row r="631" spans="1:14" x14ac:dyDescent="0.35">
      <c r="A631" s="2"/>
      <c r="B631" s="2"/>
      <c r="C631" s="2"/>
      <c r="D631" s="2"/>
      <c r="E631" s="98"/>
      <c r="F631" s="2"/>
      <c r="G631" s="2"/>
      <c r="H631" s="2"/>
      <c r="I631" s="2"/>
      <c r="J631" s="2"/>
      <c r="K631" s="2"/>
      <c r="L631" s="2"/>
      <c r="M631" s="2"/>
      <c r="N631" s="2"/>
    </row>
    <row r="632" spans="1:14" x14ac:dyDescent="0.35">
      <c r="A632" s="2"/>
      <c r="B632" s="2"/>
      <c r="C632" s="2"/>
      <c r="D632" s="2"/>
      <c r="E632" s="98"/>
      <c r="F632" s="2"/>
      <c r="G632" s="2"/>
      <c r="H632" s="2"/>
      <c r="I632" s="2"/>
      <c r="J632" s="2"/>
      <c r="K632" s="2"/>
      <c r="L632" s="2"/>
      <c r="M632" s="2"/>
      <c r="N632" s="2"/>
    </row>
    <row r="633" spans="1:14" x14ac:dyDescent="0.35">
      <c r="A633" s="2"/>
      <c r="B633" s="2"/>
      <c r="C633" s="2"/>
      <c r="D633" s="2"/>
      <c r="E633" s="98"/>
      <c r="F633" s="2"/>
      <c r="G633" s="2"/>
      <c r="H633" s="2"/>
      <c r="I633" s="2"/>
      <c r="J633" s="2"/>
      <c r="K633" s="2"/>
      <c r="L633" s="2"/>
      <c r="M633" s="2"/>
      <c r="N633" s="2"/>
    </row>
    <row r="634" spans="1:14" x14ac:dyDescent="0.35">
      <c r="A634" s="2"/>
      <c r="B634" s="2"/>
      <c r="C634" s="2"/>
      <c r="D634" s="2"/>
      <c r="E634" s="98"/>
      <c r="F634" s="2"/>
      <c r="G634" s="2"/>
      <c r="H634" s="2"/>
      <c r="I634" s="2"/>
      <c r="J634" s="2"/>
      <c r="K634" s="2"/>
      <c r="L634" s="2"/>
      <c r="M634" s="2"/>
      <c r="N634" s="2"/>
    </row>
    <row r="635" spans="1:14" x14ac:dyDescent="0.35">
      <c r="A635" s="2"/>
      <c r="B635" s="2"/>
      <c r="C635" s="2"/>
      <c r="D635" s="2"/>
      <c r="E635" s="98"/>
      <c r="F635" s="2"/>
      <c r="G635" s="2"/>
      <c r="H635" s="2"/>
      <c r="I635" s="2"/>
      <c r="J635" s="2"/>
      <c r="K635" s="2"/>
      <c r="L635" s="2"/>
      <c r="M635" s="2"/>
      <c r="N635" s="2"/>
    </row>
    <row r="636" spans="1:14" x14ac:dyDescent="0.35">
      <c r="A636" s="2"/>
      <c r="B636" s="2"/>
      <c r="C636" s="2"/>
      <c r="D636" s="2"/>
      <c r="E636" s="98"/>
      <c r="F636" s="2"/>
      <c r="G636" s="2"/>
      <c r="H636" s="2"/>
      <c r="I636" s="2"/>
      <c r="J636" s="2"/>
      <c r="K636" s="2"/>
      <c r="L636" s="2"/>
      <c r="M636" s="2"/>
      <c r="N636" s="2"/>
    </row>
    <row r="637" spans="1:14" x14ac:dyDescent="0.35">
      <c r="A637" s="2"/>
      <c r="B637" s="2"/>
      <c r="C637" s="2"/>
      <c r="D637" s="2"/>
      <c r="E637" s="98"/>
      <c r="F637" s="2"/>
      <c r="G637" s="2"/>
      <c r="H637" s="2"/>
      <c r="I637" s="2"/>
      <c r="J637" s="2"/>
      <c r="K637" s="2"/>
      <c r="L637" s="2"/>
      <c r="M637" s="2"/>
      <c r="N637" s="2"/>
    </row>
    <row r="638" spans="1:14" x14ac:dyDescent="0.35">
      <c r="A638" s="2"/>
      <c r="B638" s="2"/>
      <c r="C638" s="2"/>
      <c r="D638" s="2"/>
      <c r="E638" s="98"/>
      <c r="F638" s="2"/>
      <c r="G638" s="2"/>
      <c r="H638" s="2"/>
      <c r="I638" s="2"/>
      <c r="J638" s="2"/>
      <c r="K638" s="2"/>
      <c r="L638" s="2"/>
      <c r="M638" s="2"/>
      <c r="N638" s="2"/>
    </row>
    <row r="639" spans="1:14" x14ac:dyDescent="0.35">
      <c r="A639" s="2"/>
      <c r="B639" s="2"/>
      <c r="C639" s="2"/>
      <c r="D639" s="2"/>
      <c r="E639" s="98"/>
      <c r="F639" s="2"/>
      <c r="G639" s="2"/>
      <c r="H639" s="2"/>
      <c r="I639" s="2"/>
      <c r="J639" s="2"/>
      <c r="K639" s="2"/>
      <c r="L639" s="2"/>
      <c r="M639" s="2"/>
      <c r="N639" s="2"/>
    </row>
    <row r="640" spans="1:14" x14ac:dyDescent="0.35">
      <c r="A640" s="2"/>
      <c r="B640" s="2"/>
      <c r="C640" s="2"/>
      <c r="D640" s="2"/>
      <c r="E640" s="98"/>
      <c r="F640" s="2"/>
      <c r="G640" s="2"/>
      <c r="H640" s="2"/>
      <c r="I640" s="2"/>
      <c r="J640" s="2"/>
      <c r="K640" s="2"/>
      <c r="L640" s="2"/>
      <c r="M640" s="2"/>
      <c r="N640" s="2"/>
    </row>
    <row r="641" spans="1:14" x14ac:dyDescent="0.35">
      <c r="A641" s="2"/>
      <c r="B641" s="2"/>
      <c r="C641" s="2"/>
      <c r="D641" s="2"/>
      <c r="E641" s="98"/>
      <c r="F641" s="2"/>
      <c r="G641" s="2"/>
      <c r="H641" s="2"/>
      <c r="I641" s="2"/>
      <c r="J641" s="2"/>
      <c r="K641" s="2"/>
      <c r="L641" s="2"/>
      <c r="M641" s="2"/>
      <c r="N641" s="2"/>
    </row>
    <row r="642" spans="1:14" x14ac:dyDescent="0.35">
      <c r="A642" s="2"/>
      <c r="B642" s="2"/>
      <c r="C642" s="2"/>
      <c r="D642" s="2"/>
      <c r="E642" s="98"/>
      <c r="F642" s="2"/>
      <c r="G642" s="2"/>
      <c r="H642" s="2"/>
      <c r="I642" s="2"/>
      <c r="J642" s="2"/>
      <c r="K642" s="2"/>
      <c r="L642" s="2"/>
      <c r="M642" s="2"/>
      <c r="N642" s="2"/>
    </row>
    <row r="643" spans="1:14" x14ac:dyDescent="0.35">
      <c r="A643" s="2"/>
      <c r="B643" s="2"/>
      <c r="C643" s="2"/>
      <c r="D643" s="2"/>
      <c r="E643" s="98"/>
      <c r="F643" s="2"/>
      <c r="G643" s="2"/>
      <c r="H643" s="2"/>
      <c r="I643" s="2"/>
      <c r="J643" s="2"/>
      <c r="K643" s="2"/>
      <c r="L643" s="2"/>
      <c r="M643" s="2"/>
      <c r="N643" s="2"/>
    </row>
    <row r="644" spans="1:14" x14ac:dyDescent="0.35">
      <c r="A644" s="2"/>
      <c r="B644" s="2"/>
      <c r="C644" s="2"/>
      <c r="D644" s="2"/>
      <c r="E644" s="98"/>
      <c r="F644" s="2"/>
      <c r="G644" s="2"/>
      <c r="H644" s="2"/>
      <c r="I644" s="2"/>
      <c r="J644" s="2"/>
      <c r="K644" s="2"/>
      <c r="L644" s="2"/>
      <c r="M644" s="2"/>
      <c r="N644" s="2"/>
    </row>
    <row r="645" spans="1:14" x14ac:dyDescent="0.35">
      <c r="A645" s="2"/>
      <c r="B645" s="2"/>
      <c r="C645" s="2"/>
      <c r="D645" s="2"/>
      <c r="E645" s="98"/>
      <c r="F645" s="2"/>
      <c r="G645" s="2"/>
      <c r="H645" s="2"/>
      <c r="I645" s="2"/>
      <c r="J645" s="2"/>
      <c r="K645" s="2"/>
      <c r="L645" s="2"/>
      <c r="M645" s="2"/>
      <c r="N645" s="2"/>
    </row>
    <row r="646" spans="1:14" x14ac:dyDescent="0.35">
      <c r="A646" s="2"/>
      <c r="B646" s="2"/>
      <c r="C646" s="2"/>
      <c r="D646" s="2"/>
      <c r="E646" s="98"/>
      <c r="F646" s="2"/>
      <c r="G646" s="2"/>
      <c r="H646" s="2"/>
      <c r="I646" s="2"/>
      <c r="J646" s="2"/>
      <c r="K646" s="2"/>
      <c r="L646" s="2"/>
      <c r="M646" s="2"/>
      <c r="N646" s="2"/>
    </row>
    <row r="647" spans="1:14" x14ac:dyDescent="0.35">
      <c r="A647" s="2"/>
      <c r="B647" s="2"/>
      <c r="C647" s="2"/>
      <c r="D647" s="2"/>
      <c r="E647" s="98"/>
      <c r="F647" s="2"/>
      <c r="G647" s="2"/>
      <c r="H647" s="2"/>
      <c r="I647" s="2"/>
      <c r="J647" s="2"/>
      <c r="K647" s="2"/>
      <c r="L647" s="2"/>
      <c r="M647" s="2"/>
      <c r="N647" s="2"/>
    </row>
    <row r="648" spans="1:14" x14ac:dyDescent="0.35">
      <c r="A648" s="2"/>
      <c r="B648" s="2"/>
      <c r="C648" s="2"/>
      <c r="D648" s="2"/>
      <c r="E648" s="98"/>
      <c r="F648" s="2"/>
      <c r="G648" s="2"/>
      <c r="H648" s="2"/>
      <c r="I648" s="2"/>
      <c r="J648" s="2"/>
      <c r="K648" s="2"/>
      <c r="L648" s="2"/>
      <c r="M648" s="2"/>
      <c r="N648" s="2"/>
    </row>
    <row r="649" spans="1:14" x14ac:dyDescent="0.35">
      <c r="A649" s="2"/>
      <c r="B649" s="2"/>
      <c r="C649" s="2"/>
      <c r="D649" s="2"/>
      <c r="E649" s="98"/>
      <c r="F649" s="2"/>
      <c r="G649" s="2"/>
      <c r="H649" s="2"/>
      <c r="I649" s="2"/>
      <c r="J649" s="2"/>
      <c r="K649" s="2"/>
      <c r="L649" s="2"/>
      <c r="M649" s="2"/>
      <c r="N649" s="2"/>
    </row>
    <row r="650" spans="1:14" x14ac:dyDescent="0.35">
      <c r="A650" s="2"/>
      <c r="B650" s="2"/>
      <c r="C650" s="2"/>
      <c r="D650" s="2"/>
      <c r="E650" s="98"/>
      <c r="F650" s="2"/>
      <c r="G650" s="2"/>
      <c r="H650" s="2"/>
      <c r="I650" s="2"/>
      <c r="J650" s="2"/>
      <c r="K650" s="2"/>
      <c r="L650" s="2"/>
      <c r="M650" s="2"/>
      <c r="N650" s="2"/>
    </row>
    <row r="651" spans="1:14" x14ac:dyDescent="0.35">
      <c r="A651" s="2"/>
      <c r="B651" s="2"/>
      <c r="C651" s="2"/>
      <c r="D651" s="2"/>
      <c r="E651" s="98"/>
      <c r="F651" s="2"/>
      <c r="G651" s="2"/>
      <c r="H651" s="2"/>
      <c r="I651" s="2"/>
      <c r="J651" s="2"/>
      <c r="K651" s="2"/>
      <c r="L651" s="2"/>
      <c r="M651" s="2"/>
      <c r="N651" s="2"/>
    </row>
    <row r="652" spans="1:14" x14ac:dyDescent="0.35">
      <c r="A652" s="2"/>
      <c r="B652" s="2"/>
      <c r="C652" s="2"/>
      <c r="D652" s="2"/>
      <c r="E652" s="98"/>
      <c r="F652" s="2"/>
      <c r="G652" s="2"/>
      <c r="H652" s="2"/>
      <c r="I652" s="2"/>
      <c r="J652" s="2"/>
      <c r="K652" s="2"/>
      <c r="L652" s="2"/>
      <c r="M652" s="2"/>
      <c r="N652" s="2"/>
    </row>
    <row r="653" spans="1:14" x14ac:dyDescent="0.35">
      <c r="A653" s="2"/>
      <c r="B653" s="2"/>
      <c r="C653" s="2"/>
      <c r="D653" s="2"/>
      <c r="E653" s="98"/>
      <c r="F653" s="2"/>
      <c r="G653" s="2"/>
      <c r="H653" s="2"/>
      <c r="I653" s="2"/>
      <c r="J653" s="2"/>
      <c r="K653" s="2"/>
      <c r="L653" s="2"/>
      <c r="M653" s="2"/>
      <c r="N653" s="2"/>
    </row>
    <row r="654" spans="1:14" x14ac:dyDescent="0.35">
      <c r="A654" s="2"/>
      <c r="B654" s="2"/>
      <c r="C654" s="2"/>
      <c r="D654" s="2"/>
      <c r="E654" s="98"/>
      <c r="F654" s="2"/>
      <c r="G654" s="2"/>
      <c r="H654" s="2"/>
      <c r="I654" s="2"/>
      <c r="J654" s="2"/>
      <c r="K654" s="2"/>
      <c r="L654" s="2"/>
      <c r="M654" s="2"/>
      <c r="N654" s="2"/>
    </row>
    <row r="655" spans="1:14" x14ac:dyDescent="0.35">
      <c r="A655" s="2"/>
      <c r="B655" s="2"/>
      <c r="C655" s="2"/>
      <c r="D655" s="2"/>
      <c r="E655" s="98"/>
      <c r="F655" s="2"/>
      <c r="G655" s="2"/>
      <c r="H655" s="2"/>
      <c r="I655" s="2"/>
      <c r="J655" s="2"/>
      <c r="K655" s="2"/>
      <c r="L655" s="2"/>
      <c r="M655" s="2"/>
      <c r="N655" s="2"/>
    </row>
    <row r="656" spans="1:14" x14ac:dyDescent="0.35">
      <c r="A656" s="2"/>
      <c r="B656" s="2"/>
      <c r="C656" s="2"/>
      <c r="D656" s="2"/>
      <c r="E656" s="98"/>
      <c r="F656" s="2"/>
      <c r="G656" s="2"/>
      <c r="H656" s="2"/>
      <c r="I656" s="2"/>
      <c r="J656" s="2"/>
      <c r="K656" s="2"/>
      <c r="L656" s="2"/>
      <c r="M656" s="2"/>
      <c r="N656" s="2"/>
    </row>
    <row r="657" spans="1:14" x14ac:dyDescent="0.35">
      <c r="A657" s="2"/>
      <c r="B657" s="2"/>
      <c r="C657" s="2"/>
      <c r="D657" s="2"/>
      <c r="E657" s="98"/>
      <c r="F657" s="2"/>
      <c r="G657" s="2"/>
      <c r="H657" s="2"/>
      <c r="I657" s="2"/>
      <c r="J657" s="2"/>
      <c r="K657" s="2"/>
      <c r="L657" s="2"/>
      <c r="M657" s="2"/>
      <c r="N657" s="2"/>
    </row>
    <row r="658" spans="1:14" x14ac:dyDescent="0.35">
      <c r="A658" s="2"/>
      <c r="B658" s="2"/>
      <c r="C658" s="2"/>
      <c r="D658" s="2"/>
      <c r="E658" s="98"/>
      <c r="F658" s="2"/>
      <c r="G658" s="2"/>
      <c r="H658" s="2"/>
      <c r="I658" s="2"/>
      <c r="J658" s="2"/>
      <c r="K658" s="2"/>
      <c r="L658" s="2"/>
      <c r="M658" s="2"/>
      <c r="N658" s="2"/>
    </row>
    <row r="659" spans="1:14" x14ac:dyDescent="0.35">
      <c r="A659" s="2"/>
      <c r="B659" s="2"/>
      <c r="C659" s="2"/>
      <c r="D659" s="2"/>
      <c r="E659" s="98"/>
      <c r="F659" s="2"/>
      <c r="G659" s="2"/>
      <c r="H659" s="2"/>
      <c r="I659" s="2"/>
      <c r="J659" s="2"/>
      <c r="K659" s="2"/>
      <c r="L659" s="2"/>
      <c r="M659" s="2"/>
      <c r="N659" s="2"/>
    </row>
    <row r="660" spans="1:14" x14ac:dyDescent="0.35">
      <c r="A660" s="2"/>
      <c r="B660" s="2"/>
      <c r="C660" s="2"/>
      <c r="D660" s="2"/>
      <c r="E660" s="98"/>
      <c r="F660" s="2"/>
      <c r="G660" s="2"/>
      <c r="H660" s="2"/>
      <c r="I660" s="2"/>
      <c r="J660" s="2"/>
      <c r="K660" s="2"/>
      <c r="L660" s="2"/>
      <c r="M660" s="2"/>
      <c r="N660" s="2"/>
    </row>
    <row r="661" spans="1:14" x14ac:dyDescent="0.35">
      <c r="A661" s="2"/>
      <c r="B661" s="2"/>
      <c r="C661" s="2"/>
      <c r="D661" s="2"/>
      <c r="E661" s="98"/>
      <c r="F661" s="2"/>
      <c r="G661" s="2"/>
      <c r="H661" s="2"/>
      <c r="I661" s="2"/>
      <c r="J661" s="2"/>
      <c r="K661" s="2"/>
      <c r="L661" s="2"/>
      <c r="M661" s="2"/>
      <c r="N661" s="2"/>
    </row>
    <row r="662" spans="1:14" x14ac:dyDescent="0.35">
      <c r="A662" s="2"/>
      <c r="B662" s="2"/>
      <c r="C662" s="2"/>
      <c r="D662" s="2"/>
      <c r="E662" s="98"/>
      <c r="F662" s="2"/>
      <c r="G662" s="2"/>
      <c r="H662" s="2"/>
      <c r="I662" s="2"/>
      <c r="J662" s="2"/>
      <c r="K662" s="2"/>
      <c r="L662" s="2"/>
      <c r="M662" s="2"/>
      <c r="N662" s="2"/>
    </row>
    <row r="663" spans="1:14" x14ac:dyDescent="0.35">
      <c r="A663" s="2"/>
      <c r="B663" s="2"/>
      <c r="C663" s="2"/>
      <c r="D663" s="2"/>
      <c r="E663" s="98"/>
      <c r="F663" s="2"/>
      <c r="G663" s="2"/>
      <c r="H663" s="2"/>
      <c r="I663" s="2"/>
      <c r="J663" s="2"/>
      <c r="K663" s="2"/>
      <c r="L663" s="2"/>
      <c r="M663" s="2"/>
      <c r="N663" s="2"/>
    </row>
    <row r="664" spans="1:14" x14ac:dyDescent="0.35">
      <c r="A664" s="2"/>
      <c r="B664" s="2"/>
      <c r="C664" s="2"/>
      <c r="D664" s="2"/>
      <c r="E664" s="98"/>
      <c r="F664" s="2"/>
      <c r="G664" s="2"/>
      <c r="H664" s="2"/>
      <c r="I664" s="2"/>
      <c r="J664" s="2"/>
      <c r="K664" s="2"/>
      <c r="L664" s="2"/>
      <c r="M664" s="2"/>
      <c r="N664" s="2"/>
    </row>
    <row r="665" spans="1:14" x14ac:dyDescent="0.35">
      <c r="A665" s="2"/>
      <c r="B665" s="2"/>
      <c r="C665" s="2"/>
      <c r="D665" s="2"/>
      <c r="E665" s="98"/>
      <c r="F665" s="2"/>
      <c r="G665" s="2"/>
      <c r="H665" s="2"/>
      <c r="I665" s="2"/>
      <c r="J665" s="2"/>
      <c r="K665" s="2"/>
      <c r="L665" s="2"/>
      <c r="M665" s="2"/>
      <c r="N665" s="2"/>
    </row>
    <row r="666" spans="1:14" x14ac:dyDescent="0.35">
      <c r="A666" s="2"/>
      <c r="B666" s="2"/>
      <c r="C666" s="2"/>
      <c r="D666" s="2"/>
      <c r="E666" s="98"/>
      <c r="F666" s="2"/>
      <c r="G666" s="2"/>
      <c r="H666" s="2"/>
      <c r="I666" s="2"/>
      <c r="J666" s="2"/>
      <c r="K666" s="2"/>
      <c r="L666" s="2"/>
      <c r="M666" s="2"/>
      <c r="N666" s="2"/>
    </row>
    <row r="667" spans="1:14" x14ac:dyDescent="0.35">
      <c r="A667" s="2"/>
      <c r="B667" s="2"/>
      <c r="C667" s="2"/>
      <c r="D667" s="2"/>
      <c r="E667" s="98"/>
      <c r="F667" s="2"/>
      <c r="G667" s="2"/>
      <c r="H667" s="2"/>
      <c r="I667" s="2"/>
      <c r="J667" s="2"/>
      <c r="K667" s="2"/>
      <c r="L667" s="2"/>
      <c r="M667" s="2"/>
      <c r="N667" s="2"/>
    </row>
    <row r="668" spans="1:14" x14ac:dyDescent="0.35">
      <c r="A668" s="2"/>
      <c r="B668" s="2"/>
      <c r="C668" s="2"/>
      <c r="D668" s="2"/>
      <c r="E668" s="98"/>
      <c r="F668" s="2"/>
      <c r="G668" s="2"/>
      <c r="H668" s="2"/>
      <c r="I668" s="2"/>
      <c r="J668" s="2"/>
      <c r="K668" s="2"/>
      <c r="L668" s="2"/>
      <c r="M668" s="2"/>
      <c r="N668" s="2"/>
    </row>
    <row r="669" spans="1:14" x14ac:dyDescent="0.35">
      <c r="A669" s="2"/>
      <c r="B669" s="2"/>
      <c r="C669" s="2"/>
      <c r="D669" s="2"/>
      <c r="E669" s="98"/>
      <c r="F669" s="2"/>
      <c r="G669" s="2"/>
      <c r="H669" s="2"/>
      <c r="I669" s="2"/>
      <c r="J669" s="2"/>
      <c r="K669" s="2"/>
      <c r="L669" s="2"/>
      <c r="M669" s="2"/>
      <c r="N669" s="2"/>
    </row>
    <row r="670" spans="1:14" x14ac:dyDescent="0.35">
      <c r="A670" s="2"/>
      <c r="B670" s="2"/>
      <c r="C670" s="2"/>
      <c r="D670" s="2"/>
      <c r="E670" s="98"/>
      <c r="F670" s="2"/>
      <c r="G670" s="2"/>
      <c r="H670" s="2"/>
      <c r="I670" s="2"/>
      <c r="J670" s="2"/>
      <c r="K670" s="2"/>
      <c r="L670" s="2"/>
      <c r="M670" s="2"/>
      <c r="N670" s="2"/>
    </row>
    <row r="671" spans="1:14" x14ac:dyDescent="0.35">
      <c r="A671" s="2"/>
      <c r="B671" s="2"/>
      <c r="C671" s="2"/>
      <c r="D671" s="2"/>
      <c r="E671" s="98"/>
      <c r="F671" s="2"/>
      <c r="G671" s="2"/>
      <c r="H671" s="2"/>
      <c r="I671" s="2"/>
      <c r="J671" s="2"/>
      <c r="K671" s="2"/>
      <c r="L671" s="2"/>
      <c r="M671" s="2"/>
      <c r="N671" s="2"/>
    </row>
    <row r="672" spans="1:14" x14ac:dyDescent="0.35">
      <c r="A672" s="2"/>
      <c r="B672" s="2"/>
      <c r="C672" s="2"/>
      <c r="D672" s="2"/>
      <c r="E672" s="98"/>
      <c r="F672" s="2"/>
      <c r="G672" s="2"/>
      <c r="H672" s="2"/>
      <c r="I672" s="2"/>
      <c r="J672" s="2"/>
      <c r="K672" s="2"/>
      <c r="L672" s="2"/>
      <c r="M672" s="2"/>
      <c r="N672" s="2"/>
    </row>
    <row r="673" spans="1:14" x14ac:dyDescent="0.35">
      <c r="A673" s="2"/>
      <c r="B673" s="2"/>
      <c r="C673" s="2"/>
      <c r="D673" s="2"/>
      <c r="E673" s="98"/>
      <c r="F673" s="2"/>
      <c r="G673" s="2"/>
      <c r="H673" s="2"/>
      <c r="I673" s="2"/>
      <c r="J673" s="2"/>
      <c r="K673" s="2"/>
      <c r="L673" s="2"/>
      <c r="M673" s="2"/>
      <c r="N673" s="2"/>
    </row>
    <row r="674" spans="1:14" x14ac:dyDescent="0.35">
      <c r="A674" s="2"/>
      <c r="B674" s="2"/>
      <c r="C674" s="2"/>
      <c r="D674" s="2"/>
      <c r="E674" s="98"/>
      <c r="F674" s="2"/>
      <c r="G674" s="2"/>
      <c r="H674" s="2"/>
      <c r="I674" s="2"/>
      <c r="J674" s="2"/>
      <c r="K674" s="2"/>
      <c r="L674" s="2"/>
      <c r="M674" s="2"/>
      <c r="N674" s="2"/>
    </row>
    <row r="675" spans="1:14" x14ac:dyDescent="0.35">
      <c r="A675" s="2"/>
      <c r="B675" s="2"/>
      <c r="C675" s="2"/>
      <c r="D675" s="2"/>
      <c r="E675" s="98"/>
      <c r="F675" s="2"/>
      <c r="G675" s="2"/>
      <c r="H675" s="2"/>
      <c r="I675" s="2"/>
      <c r="J675" s="2"/>
      <c r="K675" s="2"/>
      <c r="L675" s="2"/>
      <c r="M675" s="2"/>
      <c r="N675" s="2"/>
    </row>
    <row r="676" spans="1:14" x14ac:dyDescent="0.35">
      <c r="A676" s="2"/>
      <c r="B676" s="2"/>
      <c r="C676" s="2"/>
      <c r="D676" s="2"/>
      <c r="E676" s="98"/>
      <c r="F676" s="2"/>
      <c r="G676" s="2"/>
      <c r="H676" s="2"/>
      <c r="I676" s="2"/>
      <c r="J676" s="2"/>
      <c r="K676" s="2"/>
      <c r="L676" s="2"/>
      <c r="M676" s="2"/>
      <c r="N676" s="2"/>
    </row>
    <row r="677" spans="1:14" x14ac:dyDescent="0.35">
      <c r="A677" s="2"/>
      <c r="B677" s="2"/>
      <c r="C677" s="2"/>
      <c r="D677" s="2"/>
      <c r="E677" s="98"/>
      <c r="F677" s="2"/>
      <c r="G677" s="2"/>
      <c r="H677" s="2"/>
      <c r="I677" s="2"/>
      <c r="J677" s="2"/>
      <c r="K677" s="2"/>
      <c r="L677" s="2"/>
      <c r="M677" s="2"/>
      <c r="N677" s="2"/>
    </row>
    <row r="678" spans="1:14" x14ac:dyDescent="0.35">
      <c r="A678" s="2"/>
      <c r="B678" s="2"/>
      <c r="C678" s="2"/>
      <c r="D678" s="2"/>
      <c r="E678" s="98"/>
      <c r="F678" s="2"/>
      <c r="G678" s="2"/>
      <c r="H678" s="2"/>
      <c r="I678" s="2"/>
      <c r="J678" s="2"/>
      <c r="K678" s="2"/>
      <c r="L678" s="2"/>
      <c r="M678" s="2"/>
      <c r="N678" s="2"/>
    </row>
    <row r="679" spans="1:14" x14ac:dyDescent="0.35">
      <c r="A679" s="2"/>
      <c r="B679" s="2"/>
      <c r="C679" s="2"/>
      <c r="D679" s="2"/>
      <c r="E679" s="98"/>
      <c r="F679" s="2"/>
      <c r="G679" s="2"/>
      <c r="H679" s="2"/>
      <c r="I679" s="2"/>
      <c r="J679" s="2"/>
      <c r="K679" s="2"/>
      <c r="L679" s="2"/>
      <c r="M679" s="2"/>
      <c r="N679" s="2"/>
    </row>
    <row r="680" spans="1:14" x14ac:dyDescent="0.35">
      <c r="A680" s="2"/>
      <c r="B680" s="2"/>
      <c r="C680" s="2"/>
      <c r="D680" s="2"/>
      <c r="E680" s="98"/>
      <c r="F680" s="2"/>
      <c r="G680" s="2"/>
      <c r="H680" s="2"/>
      <c r="I680" s="2"/>
      <c r="J680" s="2"/>
      <c r="K680" s="2"/>
      <c r="L680" s="2"/>
      <c r="M680" s="2"/>
      <c r="N680" s="2"/>
    </row>
    <row r="681" spans="1:14" x14ac:dyDescent="0.35">
      <c r="A681" s="2"/>
      <c r="B681" s="2"/>
      <c r="C681" s="2"/>
      <c r="D681" s="2"/>
      <c r="E681" s="98"/>
      <c r="F681" s="2"/>
      <c r="G681" s="2"/>
      <c r="H681" s="2"/>
      <c r="I681" s="2"/>
      <c r="J681" s="2"/>
      <c r="K681" s="2"/>
      <c r="L681" s="2"/>
      <c r="M681" s="2"/>
      <c r="N681" s="2"/>
    </row>
    <row r="682" spans="1:14" x14ac:dyDescent="0.35">
      <c r="A682" s="2"/>
      <c r="B682" s="2"/>
      <c r="C682" s="2"/>
      <c r="D682" s="2"/>
      <c r="E682" s="98"/>
      <c r="F682" s="2"/>
      <c r="G682" s="2"/>
      <c r="H682" s="2"/>
      <c r="I682" s="2"/>
      <c r="J682" s="2"/>
      <c r="K682" s="2"/>
      <c r="L682" s="2"/>
      <c r="M682" s="2"/>
      <c r="N682" s="2"/>
    </row>
    <row r="683" spans="1:14" x14ac:dyDescent="0.35">
      <c r="A683" s="2"/>
      <c r="B683" s="2"/>
      <c r="C683" s="2"/>
      <c r="D683" s="2"/>
      <c r="E683" s="98"/>
      <c r="F683" s="2"/>
      <c r="G683" s="2"/>
      <c r="H683" s="2"/>
      <c r="I683" s="2"/>
      <c r="J683" s="2"/>
      <c r="K683" s="2"/>
      <c r="L683" s="2"/>
      <c r="M683" s="2"/>
      <c r="N683" s="2"/>
    </row>
    <row r="684" spans="1:14" x14ac:dyDescent="0.35">
      <c r="A684" s="2"/>
      <c r="B684" s="2"/>
      <c r="C684" s="2"/>
      <c r="D684" s="2"/>
      <c r="E684" s="98"/>
      <c r="F684" s="2"/>
      <c r="G684" s="2"/>
      <c r="H684" s="2"/>
      <c r="I684" s="2"/>
      <c r="J684" s="2"/>
      <c r="K684" s="2"/>
      <c r="L684" s="2"/>
      <c r="M684" s="2"/>
      <c r="N684" s="2"/>
    </row>
    <row r="685" spans="1:14" x14ac:dyDescent="0.35">
      <c r="A685" s="2"/>
      <c r="B685" s="2"/>
      <c r="C685" s="2"/>
      <c r="D685" s="2"/>
      <c r="E685" s="98"/>
      <c r="F685" s="2"/>
      <c r="G685" s="2"/>
      <c r="H685" s="2"/>
      <c r="I685" s="2"/>
      <c r="J685" s="2"/>
      <c r="K685" s="2"/>
      <c r="L685" s="2"/>
      <c r="M685" s="2"/>
      <c r="N685" s="2"/>
    </row>
    <row r="686" spans="1:14" x14ac:dyDescent="0.35">
      <c r="A686" s="2"/>
      <c r="B686" s="2"/>
      <c r="C686" s="2"/>
      <c r="D686" s="2"/>
      <c r="E686" s="98"/>
      <c r="F686" s="2"/>
      <c r="G686" s="2"/>
      <c r="H686" s="2"/>
      <c r="I686" s="2"/>
      <c r="J686" s="2"/>
      <c r="K686" s="2"/>
      <c r="L686" s="2"/>
      <c r="M686" s="2"/>
      <c r="N686" s="2"/>
    </row>
    <row r="687" spans="1:14" x14ac:dyDescent="0.35">
      <c r="A687" s="2"/>
      <c r="B687" s="2"/>
      <c r="C687" s="2"/>
      <c r="D687" s="2"/>
      <c r="E687" s="98"/>
      <c r="F687" s="2"/>
      <c r="G687" s="2"/>
      <c r="H687" s="2"/>
      <c r="I687" s="2"/>
      <c r="J687" s="2"/>
      <c r="K687" s="2"/>
      <c r="L687" s="2"/>
      <c r="M687" s="2"/>
      <c r="N687" s="2"/>
    </row>
    <row r="688" spans="1:14" x14ac:dyDescent="0.35">
      <c r="A688" s="2"/>
      <c r="B688" s="2"/>
      <c r="C688" s="2"/>
      <c r="D688" s="2"/>
      <c r="E688" s="98"/>
      <c r="F688" s="2"/>
      <c r="G688" s="2"/>
      <c r="H688" s="2"/>
      <c r="I688" s="2"/>
      <c r="J688" s="2"/>
      <c r="K688" s="2"/>
      <c r="L688" s="2"/>
      <c r="M688" s="2"/>
      <c r="N688" s="2"/>
    </row>
    <row r="689" spans="1:14" x14ac:dyDescent="0.35">
      <c r="A689" s="2"/>
      <c r="B689" s="2"/>
      <c r="C689" s="2"/>
      <c r="D689" s="2"/>
      <c r="E689" s="98"/>
      <c r="F689" s="2"/>
      <c r="G689" s="2"/>
      <c r="H689" s="2"/>
      <c r="I689" s="2"/>
      <c r="J689" s="2"/>
      <c r="K689" s="2"/>
      <c r="L689" s="2"/>
      <c r="M689" s="2"/>
      <c r="N689" s="2"/>
    </row>
    <row r="690" spans="1:14" x14ac:dyDescent="0.35">
      <c r="A690" s="2"/>
      <c r="B690" s="2"/>
      <c r="C690" s="2"/>
      <c r="D690" s="2"/>
      <c r="E690" s="98"/>
      <c r="F690" s="2"/>
      <c r="G690" s="2"/>
      <c r="H690" s="2"/>
      <c r="I690" s="2"/>
      <c r="J690" s="2"/>
      <c r="K690" s="2"/>
      <c r="L690" s="2"/>
      <c r="M690" s="2"/>
      <c r="N690" s="2"/>
    </row>
    <row r="691" spans="1:14" x14ac:dyDescent="0.35">
      <c r="A691" s="2"/>
      <c r="B691" s="2"/>
      <c r="C691" s="2"/>
      <c r="D691" s="2"/>
      <c r="E691" s="98"/>
      <c r="F691" s="2"/>
      <c r="G691" s="2"/>
      <c r="H691" s="2"/>
      <c r="I691" s="2"/>
      <c r="J691" s="2"/>
      <c r="K691" s="2"/>
      <c r="L691" s="2"/>
      <c r="M691" s="2"/>
      <c r="N691" s="2"/>
    </row>
    <row r="692" spans="1:14" x14ac:dyDescent="0.35">
      <c r="A692" s="2"/>
      <c r="B692" s="2"/>
      <c r="C692" s="2"/>
      <c r="D692" s="2"/>
      <c r="E692" s="98"/>
      <c r="F692" s="2"/>
      <c r="G692" s="2"/>
      <c r="H692" s="2"/>
      <c r="I692" s="2"/>
      <c r="J692" s="2"/>
      <c r="K692" s="2"/>
      <c r="L692" s="2"/>
      <c r="M692" s="2"/>
      <c r="N692" s="2"/>
    </row>
    <row r="693" spans="1:14" x14ac:dyDescent="0.35">
      <c r="A693" s="2"/>
      <c r="B693" s="2"/>
      <c r="C693" s="2"/>
      <c r="D693" s="2"/>
      <c r="E693" s="98"/>
      <c r="F693" s="2"/>
      <c r="G693" s="2"/>
      <c r="H693" s="2"/>
      <c r="I693" s="2"/>
      <c r="J693" s="2"/>
      <c r="K693" s="2"/>
      <c r="L693" s="2"/>
      <c r="M693" s="2"/>
      <c r="N693" s="2"/>
    </row>
    <row r="694" spans="1:14" x14ac:dyDescent="0.35">
      <c r="A694" s="2"/>
      <c r="B694" s="2"/>
      <c r="C694" s="2"/>
      <c r="D694" s="2"/>
      <c r="E694" s="98"/>
      <c r="F694" s="2"/>
      <c r="G694" s="2"/>
      <c r="H694" s="2"/>
      <c r="I694" s="2"/>
      <c r="J694" s="2"/>
      <c r="K694" s="2"/>
      <c r="L694" s="2"/>
      <c r="M694" s="2"/>
      <c r="N694" s="2"/>
    </row>
    <row r="695" spans="1:14" x14ac:dyDescent="0.35">
      <c r="A695" s="2"/>
      <c r="B695" s="2"/>
      <c r="C695" s="2"/>
      <c r="D695" s="2"/>
      <c r="E695" s="98"/>
      <c r="F695" s="2"/>
      <c r="G695" s="2"/>
      <c r="H695" s="2"/>
      <c r="I695" s="2"/>
      <c r="J695" s="2"/>
      <c r="K695" s="2"/>
      <c r="L695" s="2"/>
      <c r="M695" s="2"/>
      <c r="N695" s="2"/>
    </row>
    <row r="696" spans="1:14" x14ac:dyDescent="0.35">
      <c r="A696" s="2"/>
      <c r="B696" s="2"/>
      <c r="C696" s="2"/>
      <c r="D696" s="2"/>
      <c r="E696" s="98"/>
      <c r="F696" s="2"/>
      <c r="G696" s="2"/>
      <c r="H696" s="2"/>
      <c r="I696" s="2"/>
      <c r="J696" s="2"/>
      <c r="K696" s="2"/>
      <c r="L696" s="2"/>
      <c r="M696" s="2"/>
      <c r="N696" s="2"/>
    </row>
    <row r="697" spans="1:14" x14ac:dyDescent="0.35">
      <c r="A697" s="2"/>
      <c r="B697" s="2"/>
      <c r="C697" s="2"/>
      <c r="D697" s="2"/>
      <c r="E697" s="98"/>
      <c r="F697" s="2"/>
      <c r="G697" s="2"/>
      <c r="H697" s="2"/>
      <c r="I697" s="2"/>
      <c r="J697" s="2"/>
      <c r="K697" s="2"/>
      <c r="L697" s="2"/>
      <c r="M697" s="2"/>
      <c r="N697" s="2"/>
    </row>
    <row r="698" spans="1:14" x14ac:dyDescent="0.35">
      <c r="A698" s="2"/>
      <c r="B698" s="2"/>
      <c r="C698" s="2"/>
      <c r="D698" s="2"/>
      <c r="E698" s="98"/>
      <c r="F698" s="2"/>
      <c r="G698" s="2"/>
      <c r="H698" s="2"/>
      <c r="I698" s="2"/>
      <c r="J698" s="2"/>
      <c r="K698" s="2"/>
      <c r="L698" s="2"/>
      <c r="M698" s="2"/>
      <c r="N698" s="2"/>
    </row>
    <row r="699" spans="1:14" x14ac:dyDescent="0.35">
      <c r="A699" s="2"/>
      <c r="B699" s="2"/>
      <c r="C699" s="2"/>
      <c r="D699" s="2"/>
      <c r="E699" s="98"/>
      <c r="F699" s="2"/>
      <c r="G699" s="2"/>
      <c r="H699" s="2"/>
      <c r="I699" s="2"/>
      <c r="J699" s="2"/>
      <c r="K699" s="2"/>
      <c r="L699" s="2"/>
      <c r="M699" s="2"/>
      <c r="N699" s="2"/>
    </row>
    <row r="700" spans="1:14" x14ac:dyDescent="0.35">
      <c r="A700" s="2"/>
      <c r="B700" s="2"/>
      <c r="C700" s="2"/>
      <c r="D700" s="2"/>
      <c r="E700" s="98"/>
      <c r="F700" s="2"/>
      <c r="G700" s="2"/>
      <c r="H700" s="2"/>
      <c r="I700" s="2"/>
      <c r="J700" s="2"/>
      <c r="K700" s="2"/>
      <c r="L700" s="2"/>
      <c r="M700" s="2"/>
      <c r="N700" s="2"/>
    </row>
    <row r="701" spans="1:14" x14ac:dyDescent="0.3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 x14ac:dyDescent="0.3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 x14ac:dyDescent="0.3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 x14ac:dyDescent="0.3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 x14ac:dyDescent="0.3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 x14ac:dyDescent="0.3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 x14ac:dyDescent="0.3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 x14ac:dyDescent="0.3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 x14ac:dyDescent="0.3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 x14ac:dyDescent="0.3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 x14ac:dyDescent="0.3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 x14ac:dyDescent="0.3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 x14ac:dyDescent="0.3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 x14ac:dyDescent="0.3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 x14ac:dyDescent="0.3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 x14ac:dyDescent="0.3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 x14ac:dyDescent="0.3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 x14ac:dyDescent="0.3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 x14ac:dyDescent="0.3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 x14ac:dyDescent="0.3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 x14ac:dyDescent="0.3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 x14ac:dyDescent="0.3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 x14ac:dyDescent="0.3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 x14ac:dyDescent="0.3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 x14ac:dyDescent="0.3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 x14ac:dyDescent="0.3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 x14ac:dyDescent="0.3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 x14ac:dyDescent="0.3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 x14ac:dyDescent="0.3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 x14ac:dyDescent="0.3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 x14ac:dyDescent="0.3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 x14ac:dyDescent="0.3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 x14ac:dyDescent="0.3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 x14ac:dyDescent="0.3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 x14ac:dyDescent="0.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 x14ac:dyDescent="0.3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 x14ac:dyDescent="0.3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 x14ac:dyDescent="0.3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 x14ac:dyDescent="0.3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 x14ac:dyDescent="0.3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 x14ac:dyDescent="0.3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 x14ac:dyDescent="0.3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 x14ac:dyDescent="0.3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 x14ac:dyDescent="0.3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 x14ac:dyDescent="0.3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 x14ac:dyDescent="0.3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 x14ac:dyDescent="0.3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 x14ac:dyDescent="0.3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 x14ac:dyDescent="0.3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 x14ac:dyDescent="0.3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 x14ac:dyDescent="0.3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 x14ac:dyDescent="0.3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 x14ac:dyDescent="0.3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 x14ac:dyDescent="0.3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 x14ac:dyDescent="0.3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</sheetData>
  <sheetProtection algorithmName="SHA-512" hashValue="4211XPVnL8LxiglJi0vY1dxCQAHlSXk9BbTt3YSOTVgtl97DLVnDnqCnwyZVd2TXFfUNhkr2jGCo9RirDgZ3Ig==" saltValue="Ap7gStVBnF25NSn3GmUp/w==" spinCount="100000" sheet="1" insertColumns="0" insertRows="0"/>
  <protectedRanges>
    <protectedRange sqref="O12:P93" name="Intervalo2"/>
    <protectedRange sqref="O6:P11" name="Intervalo1"/>
  </protectedRanges>
  <phoneticPr fontId="19" type="noConversion"/>
  <pageMargins left="0.511811024" right="0.511811024" top="0.78740157499999996" bottom="0.78740157499999996" header="0.31496062000000002" footer="0.31496062000000002"/>
  <ignoredErrors>
    <ignoredError sqref="F11:H11 F6 O6 F7 O7 F8:H8 J8:O8 F9:H9 J9:O9 F10:H10 O1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BC95A-52EC-4ACB-8877-9D66C3A8491A}">
  <sheetPr codeName="Planilha7">
    <pageSetUpPr fitToPage="1"/>
  </sheetPr>
  <dimension ref="A1:L113"/>
  <sheetViews>
    <sheetView showGridLines="0" zoomScale="80" zoomScaleNormal="80" workbookViewId="0">
      <pane xSplit="1" ySplit="5" topLeftCell="B88" activePane="bottomRight" state="frozen"/>
      <selection pane="topRight" activeCell="B90" sqref="B90:J90"/>
      <selection pane="bottomLeft" activeCell="B90" sqref="B90:J90"/>
      <selection pane="bottomRight" activeCell="D83" sqref="D83"/>
    </sheetView>
  </sheetViews>
  <sheetFormatPr defaultColWidth="9.26953125" defaultRowHeight="14.5" x14ac:dyDescent="0.35"/>
  <cols>
    <col min="1" max="1" width="80.7265625" customWidth="1"/>
    <col min="2" max="4" width="15.453125" customWidth="1"/>
    <col min="5" max="11" width="15.453125" bestFit="1" customWidth="1"/>
    <col min="12" max="12" width="15.453125" customWidth="1"/>
  </cols>
  <sheetData>
    <row r="1" spans="1:12" ht="18.5" x14ac:dyDescent="0.35">
      <c r="A1" s="89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2" x14ac:dyDescent="0.35">
      <c r="A2" s="73" t="s">
        <v>166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2" x14ac:dyDescent="0.35">
      <c r="A3" s="73" t="s">
        <v>167</v>
      </c>
      <c r="B3" s="18"/>
      <c r="C3" s="18"/>
      <c r="D3" s="18"/>
      <c r="E3" s="18">
        <v>2</v>
      </c>
      <c r="F3" s="18">
        <v>3</v>
      </c>
      <c r="G3" s="18">
        <v>4</v>
      </c>
      <c r="H3" s="18">
        <v>5</v>
      </c>
      <c r="I3" s="18">
        <v>6</v>
      </c>
      <c r="J3" s="18">
        <v>7</v>
      </c>
      <c r="K3" s="18">
        <v>8</v>
      </c>
    </row>
    <row r="4" spans="1:12" ht="29" x14ac:dyDescent="0.35">
      <c r="A4" s="79" t="s">
        <v>168</v>
      </c>
      <c r="B4" s="18"/>
      <c r="C4" s="18"/>
      <c r="D4" s="18"/>
      <c r="E4" s="18"/>
      <c r="F4" s="18"/>
      <c r="G4" s="18"/>
      <c r="H4" s="18"/>
      <c r="I4" s="18"/>
      <c r="J4" s="18"/>
      <c r="K4" s="18"/>
    </row>
    <row r="5" spans="1:12" ht="20.149999999999999" customHeight="1" x14ac:dyDescent="0.35">
      <c r="A5" s="19"/>
      <c r="B5" s="51">
        <v>2023</v>
      </c>
      <c r="C5" s="51">
        <v>2024</v>
      </c>
      <c r="D5" s="51">
        <v>2025</v>
      </c>
      <c r="E5" s="51">
        <v>2026</v>
      </c>
      <c r="F5" s="51">
        <v>2027</v>
      </c>
      <c r="G5" s="51">
        <v>2028</v>
      </c>
      <c r="H5" s="51">
        <v>2029</v>
      </c>
      <c r="I5" s="51">
        <v>2030</v>
      </c>
      <c r="J5" s="51">
        <v>2031</v>
      </c>
      <c r="K5" s="51">
        <v>2032</v>
      </c>
      <c r="L5" s="51">
        <v>2033</v>
      </c>
    </row>
    <row r="6" spans="1:12" ht="40.4" customHeight="1" x14ac:dyDescent="0.35">
      <c r="A6" s="22" t="s">
        <v>37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</row>
    <row r="7" spans="1:12" ht="20.149999999999999" customHeight="1" x14ac:dyDescent="0.35">
      <c r="A7" s="13" t="s">
        <v>38</v>
      </c>
      <c r="B7" s="3">
        <f t="shared" ref="B7:K7" si="0">B8+B33</f>
        <v>76179.688423779953</v>
      </c>
      <c r="C7" s="3">
        <f t="shared" si="0"/>
        <v>78044.472525279984</v>
      </c>
      <c r="D7" s="3">
        <f t="shared" si="0"/>
        <v>86569.226142564803</v>
      </c>
      <c r="E7" s="3">
        <f t="shared" si="0"/>
        <v>86637.254349284092</v>
      </c>
      <c r="F7" s="3">
        <f t="shared" si="0"/>
        <v>89972.84840932177</v>
      </c>
      <c r="G7" s="3">
        <f t="shared" si="0"/>
        <v>94668.295542614505</v>
      </c>
      <c r="H7" s="3">
        <f t="shared" si="0"/>
        <v>99643.334346693315</v>
      </c>
      <c r="I7" s="3">
        <f t="shared" si="0"/>
        <v>105246.4427534454</v>
      </c>
      <c r="J7" s="3">
        <f t="shared" si="0"/>
        <v>111256.97762764186</v>
      </c>
      <c r="K7" s="3">
        <f t="shared" si="0"/>
        <v>0</v>
      </c>
      <c r="L7" s="3">
        <f t="shared" ref="L7" si="1">L8+L33</f>
        <v>0</v>
      </c>
    </row>
    <row r="8" spans="1:12" ht="20.149999999999999" customHeight="1" x14ac:dyDescent="0.35">
      <c r="A8" s="10" t="s">
        <v>39</v>
      </c>
      <c r="B8" s="4">
        <f t="shared" ref="B8:K8" si="2">B9+B15+B18+B21+B27-B31</f>
        <v>71854.66480449996</v>
      </c>
      <c r="C8" s="4">
        <f t="shared" si="2"/>
        <v>76558.761257989987</v>
      </c>
      <c r="D8" s="4">
        <f t="shared" si="2"/>
        <v>80288.913584055001</v>
      </c>
      <c r="E8" s="4">
        <f t="shared" si="2"/>
        <v>86065.201387300549</v>
      </c>
      <c r="F8" s="4">
        <f t="shared" si="2"/>
        <v>89348.679403496208</v>
      </c>
      <c r="G8" s="4">
        <f t="shared" si="2"/>
        <v>94039.821334761844</v>
      </c>
      <c r="H8" s="4">
        <f t="shared" si="2"/>
        <v>99293.499156372476</v>
      </c>
      <c r="I8" s="4">
        <f t="shared" si="2"/>
        <v>104902.11130247178</v>
      </c>
      <c r="J8" s="4">
        <f t="shared" si="2"/>
        <v>110892.62821223703</v>
      </c>
      <c r="K8" s="4">
        <f t="shared" si="2"/>
        <v>0</v>
      </c>
      <c r="L8" s="4">
        <f t="shared" ref="L8" si="3">L9+L15+L18+L21+L27-L31</f>
        <v>0</v>
      </c>
    </row>
    <row r="9" spans="1:12" ht="20.149999999999999" customHeight="1" x14ac:dyDescent="0.35">
      <c r="A9" s="6" t="s">
        <v>40</v>
      </c>
      <c r="B9" s="5">
        <f t="shared" ref="B9" si="4">SUM(B10:B14)</f>
        <v>57620.300687329975</v>
      </c>
      <c r="C9" s="5">
        <f t="shared" ref="C9:J9" si="5">SUM(C10:C14)</f>
        <v>64337.573283739999</v>
      </c>
      <c r="D9" s="5">
        <f t="shared" si="5"/>
        <v>68878.640345695385</v>
      </c>
      <c r="E9" s="5">
        <f t="shared" si="5"/>
        <v>72843.547079046519</v>
      </c>
      <c r="F9" s="5">
        <f t="shared" si="5"/>
        <v>76797.798169940914</v>
      </c>
      <c r="G9" s="5">
        <f t="shared" si="5"/>
        <v>80895.811390030736</v>
      </c>
      <c r="H9" s="5">
        <f t="shared" si="5"/>
        <v>85253.813614033148</v>
      </c>
      <c r="I9" s="5">
        <f t="shared" si="5"/>
        <v>89910.898621332221</v>
      </c>
      <c r="J9" s="5">
        <f t="shared" si="5"/>
        <v>94890.29856906418</v>
      </c>
      <c r="K9" s="5">
        <f t="shared" ref="K9" si="6">SUM(K10:K14)</f>
        <v>0</v>
      </c>
      <c r="L9" s="5">
        <f t="shared" ref="L9" si="7">SUM(L10:L14)</f>
        <v>0</v>
      </c>
    </row>
    <row r="10" spans="1:12" ht="20.149999999999999" customHeight="1" x14ac:dyDescent="0.35">
      <c r="A10" s="20" t="s">
        <v>41</v>
      </c>
      <c r="B10" s="21">
        <f>'I-Cenário Base'!G10+SUMIF('II-a) Medidas a implementar'!$C:$C,$A10,'II-a) Medidas a implementar'!D:D)+SUMIF('II-c) Reflexos'!$D:$D,$A10,'II-c) Reflexos'!F:F)</f>
        <v>44865.768615349974</v>
      </c>
      <c r="C10" s="21">
        <f>'I-Cenário Base'!H10+SUMIF('II-a) Medidas a implementar'!$C:$C,$A10,'II-a) Medidas a implementar'!E:E)+SUMIF('II-c) Reflexos'!$D:$D,$A10,'II-c) Reflexos'!G:G)</f>
        <v>50610.915119550009</v>
      </c>
      <c r="D10" s="21">
        <f>'I-Cenário Base'!I10+SUMIF('II-a) Medidas a implementar'!$C:$C,$A10,'II-a) Medidas a implementar'!F:F)+SUMIF('II-c) Reflexos'!$D:$D,$A10,'II-c) Reflexos'!H:H)</f>
        <v>54295.708457974099</v>
      </c>
      <c r="E10" s="21">
        <f>'I-Cenário Base'!J10+SUMIF('II-a) Medidas a implementar'!$C:$C,$A10,'II-a) Medidas a implementar'!G:G)+SUMIF('II-c) Reflexos'!$D:$D,$A10,'II-c) Reflexos'!I:I)</f>
        <v>57611.671834566667</v>
      </c>
      <c r="F10" s="21">
        <f>'I-Cenário Base'!K10+SUMIF('II-a) Medidas a implementar'!$C:$C,$A10,'II-a) Medidas a implementar'!H:H)+SUMIF('II-c) Reflexos'!$D:$D,$A10,'II-c) Reflexos'!J:J)</f>
        <v>60911.555279498993</v>
      </c>
      <c r="G10" s="21">
        <f>'I-Cenário Base'!L10+SUMIF('II-a) Medidas a implementar'!$C:$C,$A10,'II-a) Medidas a implementar'!I:I)+SUMIF('II-c) Reflexos'!$D:$D,$A10,'II-c) Reflexos'!K:K)</f>
        <v>64336.527089084702</v>
      </c>
      <c r="H10" s="21">
        <f>'I-Cenário Base'!M10+SUMIF('II-a) Medidas a implementar'!$C:$C,$A10,'II-a) Medidas a implementar'!J:J)+SUMIF('II-c) Reflexos'!$D:$D,$A10,'II-c) Reflexos'!L:L)</f>
        <v>67984.005635243157</v>
      </c>
      <c r="I10" s="21">
        <f>'I-Cenário Base'!N10+SUMIF('II-a) Medidas a implementar'!$C:$C,$A10,'II-a) Medidas a implementar'!K:K)+SUMIF('II-c) Reflexos'!$D:$D,$A10,'II-c) Reflexos'!M:M)</f>
        <v>71887.289823676692</v>
      </c>
      <c r="J10" s="21">
        <f>'I-Cenário Base'!O10+SUMIF('II-a) Medidas a implementar'!$C:$C,$A10,'II-a) Medidas a implementar'!L:L)+SUMIF('II-c) Reflexos'!$D:$D,$A10,'II-c) Reflexos'!N:N)</f>
        <v>76066.510765232859</v>
      </c>
      <c r="K10" s="21">
        <f>'I-Cenário Base'!P10+SUMIF('II-a) Medidas a implementar'!$C:$C,$A10,'II-a) Medidas a implementar'!M:M)+SUMIF('II-c) Reflexos'!$D:$D,$A10,'II-c) Reflexos'!O:O)</f>
        <v>0</v>
      </c>
      <c r="L10" s="21">
        <f>'I-Cenário Base'!Q10+SUMIF('II-a) Medidas a implementar'!$C:$C,$A10,'II-a) Medidas a implementar'!N:N)+SUMIF('II-c) Reflexos'!$D:$D,$A10,'II-c) Reflexos'!P:P)</f>
        <v>0</v>
      </c>
    </row>
    <row r="11" spans="1:12" ht="20.149999999999999" customHeight="1" x14ac:dyDescent="0.35">
      <c r="A11" s="20" t="s">
        <v>42</v>
      </c>
      <c r="B11" s="21">
        <f>'I-Cenário Base'!G11+SUMIF('II-a) Medidas a implementar'!$C:$C,$A11,'II-a) Medidas a implementar'!D:D)+SUMIF('II-c) Reflexos'!$D:$D,$A11,'II-c) Reflexos'!F:F)</f>
        <v>5109.5768967600006</v>
      </c>
      <c r="C11" s="21">
        <f>'I-Cenário Base'!H11+SUMIF('II-a) Medidas a implementar'!$C:$C,$A11,'II-a) Medidas a implementar'!E:E)+SUMIF('II-c) Reflexos'!$D:$D,$A11,'II-c) Reflexos'!G:G)</f>
        <v>5478.8616211500002</v>
      </c>
      <c r="D11" s="21">
        <f>'I-Cenário Base'!I11+SUMIF('II-a) Medidas a implementar'!$C:$C,$A11,'II-a) Medidas a implementar'!F:F)+SUMIF('II-c) Reflexos'!$D:$D,$A11,'II-c) Reflexos'!H:H)</f>
        <v>5677.855489432066</v>
      </c>
      <c r="E11" s="21">
        <f>'I-Cenário Base'!J11+SUMIF('II-a) Medidas a implementar'!$C:$C,$A11,'II-a) Medidas a implementar'!G:G)+SUMIF('II-c) Reflexos'!$D:$D,$A11,'II-c) Reflexos'!I:I)</f>
        <v>5847.0966452552575</v>
      </c>
      <c r="F11" s="21">
        <f>'I-Cenário Base'!K11+SUMIF('II-a) Medidas a implementar'!$C:$C,$A11,'II-a) Medidas a implementar'!H:H)+SUMIF('II-c) Reflexos'!$D:$D,$A11,'II-c) Reflexos'!J:J)</f>
        <v>6014.5517529285989</v>
      </c>
      <c r="G11" s="21">
        <f>'I-Cenário Base'!L11+SUMIF('II-a) Medidas a implementar'!$C:$C,$A11,'II-a) Medidas a implementar'!I:I)+SUMIF('II-c) Reflexos'!$D:$D,$A11,'II-c) Reflexos'!K:K)</f>
        <v>6183.6466816867878</v>
      </c>
      <c r="H11" s="21">
        <f>'I-Cenário Base'!M11+SUMIF('II-a) Medidas a implementar'!$C:$C,$A11,'II-a) Medidas a implementar'!J:J)+SUMIF('II-c) Reflexos'!$D:$D,$A11,'II-c) Reflexos'!L:L)</f>
        <v>6358.9337202399074</v>
      </c>
      <c r="I11" s="21">
        <f>'I-Cenário Base'!N11+SUMIF('II-a) Medidas a implementar'!$C:$C,$A11,'II-a) Medidas a implementar'!K:K)+SUMIF('II-c) Reflexos'!$D:$D,$A11,'II-c) Reflexos'!M:M)</f>
        <v>6541.4819918045514</v>
      </c>
      <c r="J11" s="21">
        <f>'I-Cenário Base'!O11+SUMIF('II-a) Medidas a implementar'!$C:$C,$A11,'II-a) Medidas a implementar'!L:L)+SUMIF('II-c) Reflexos'!$D:$D,$A11,'II-c) Reflexos'!N:N)</f>
        <v>6731.6289468227251</v>
      </c>
      <c r="K11" s="21">
        <f>'I-Cenário Base'!P11+SUMIF('II-a) Medidas a implementar'!$C:$C,$A11,'II-a) Medidas a implementar'!M:M)+SUMIF('II-c) Reflexos'!$D:$D,$A11,'II-c) Reflexos'!O:O)</f>
        <v>0</v>
      </c>
      <c r="L11" s="21">
        <f>'I-Cenário Base'!Q11+SUMIF('II-a) Medidas a implementar'!$C:$C,$A11,'II-a) Medidas a implementar'!N:N)+SUMIF('II-c) Reflexos'!$D:$D,$A11,'II-c) Reflexos'!P:P)</f>
        <v>0</v>
      </c>
    </row>
    <row r="12" spans="1:12" ht="20.149999999999999" customHeight="1" x14ac:dyDescent="0.35">
      <c r="A12" s="20" t="s">
        <v>43</v>
      </c>
      <c r="B12" s="21">
        <f>'I-Cenário Base'!G12+SUMIF('II-a) Medidas a implementar'!$C:$C,$A12,'II-a) Medidas a implementar'!D:D)+SUMIF('II-c) Reflexos'!$D:$D,$A12,'II-c) Reflexos'!F:F)</f>
        <v>1430.8896225299998</v>
      </c>
      <c r="C12" s="21">
        <f>'I-Cenário Base'!H12+SUMIF('II-a) Medidas a implementar'!$C:$C,$A12,'II-a) Medidas a implementar'!E:E)+SUMIF('II-c) Reflexos'!$D:$D,$A12,'II-c) Reflexos'!G:G)</f>
        <v>1656.5044139300012</v>
      </c>
      <c r="D12" s="21">
        <f>'I-Cenário Base'!I12+SUMIF('II-a) Medidas a implementar'!$C:$C,$A12,'II-a) Medidas a implementar'!F:F)+SUMIF('II-c) Reflexos'!$D:$D,$A12,'II-c) Reflexos'!H:H)</f>
        <v>1716.6691422892213</v>
      </c>
      <c r="E12" s="21">
        <f>'I-Cenário Base'!J12+SUMIF('II-a) Medidas a implementar'!$C:$C,$A12,'II-a) Medidas a implementar'!G:G)+SUMIF('II-c) Reflexos'!$D:$D,$A12,'II-c) Reflexos'!I:I)</f>
        <v>1767.8382976768121</v>
      </c>
      <c r="F12" s="21">
        <f>'I-Cenário Base'!K12+SUMIF('II-a) Medidas a implementar'!$C:$C,$A12,'II-a) Medidas a implementar'!H:H)+SUMIF('II-c) Reflexos'!$D:$D,$A12,'II-c) Reflexos'!J:J)</f>
        <v>1818.4674509894651</v>
      </c>
      <c r="G12" s="21">
        <f>'I-Cenário Base'!L12+SUMIF('II-a) Medidas a implementar'!$C:$C,$A12,'II-a) Medidas a implementar'!I:I)+SUMIF('II-c) Reflexos'!$D:$D,$A12,'II-c) Reflexos'!K:K)</f>
        <v>1869.5923954085442</v>
      </c>
      <c r="H12" s="21">
        <f>'I-Cenário Base'!M12+SUMIF('II-a) Medidas a implementar'!$C:$C,$A12,'II-a) Medidas a implementar'!J:J)+SUMIF('II-c) Reflexos'!$D:$D,$A12,'II-c) Reflexos'!L:L)</f>
        <v>1922.5894909999117</v>
      </c>
      <c r="I12" s="21">
        <f>'I-Cenário Base'!N12+SUMIF('II-a) Medidas a implementar'!$C:$C,$A12,'II-a) Medidas a implementar'!K:K)+SUMIF('II-c) Reflexos'!$D:$D,$A12,'II-c) Reflexos'!M:M)</f>
        <v>1977.7819814316474</v>
      </c>
      <c r="J12" s="21">
        <f>'I-Cenário Base'!O12+SUMIF('II-a) Medidas a implementar'!$C:$C,$A12,'II-a) Medidas a implementar'!L:L)+SUMIF('II-c) Reflexos'!$D:$D,$A12,'II-c) Reflexos'!N:N)</f>
        <v>2035.2718930342771</v>
      </c>
      <c r="K12" s="21">
        <f>'I-Cenário Base'!P12+SUMIF('II-a) Medidas a implementar'!$C:$C,$A12,'II-a) Medidas a implementar'!M:M)+SUMIF('II-c) Reflexos'!$D:$D,$A12,'II-c) Reflexos'!O:O)</f>
        <v>0</v>
      </c>
      <c r="L12" s="21">
        <f>'I-Cenário Base'!Q12+SUMIF('II-a) Medidas a implementar'!$C:$C,$A12,'II-a) Medidas a implementar'!N:N)+SUMIF('II-c) Reflexos'!$D:$D,$A12,'II-c) Reflexos'!P:P)</f>
        <v>0</v>
      </c>
    </row>
    <row r="13" spans="1:12" ht="20.149999999999999" customHeight="1" x14ac:dyDescent="0.35">
      <c r="A13" s="20" t="s">
        <v>44</v>
      </c>
      <c r="B13" s="21">
        <f>'I-Cenário Base'!G13+SUMIF('II-a) Medidas a implementar'!$C:$C,$A13,'II-a) Medidas a implementar'!D:D)+SUMIF('II-c) Reflexos'!$D:$D,$A13,'II-c) Reflexos'!F:F)</f>
        <v>3631.7567328599998</v>
      </c>
      <c r="C13" s="21">
        <f>'I-Cenário Base'!H13+SUMIF('II-a) Medidas a implementar'!$C:$C,$A13,'II-a) Medidas a implementar'!E:E)+SUMIF('II-c) Reflexos'!$D:$D,$A13,'II-c) Reflexos'!G:G)</f>
        <v>3810.3082672999985</v>
      </c>
      <c r="D13" s="21">
        <f>'I-Cenário Base'!I13+SUMIF('II-a) Medidas a implementar'!$C:$C,$A13,'II-a) Medidas a implementar'!F:F)+SUMIF('II-c) Reflexos'!$D:$D,$A13,'II-c) Reflexos'!H:H)</f>
        <v>4331.7988610000002</v>
      </c>
      <c r="E13" s="21">
        <f>'I-Cenário Base'!J13+SUMIF('II-a) Medidas a implementar'!$C:$C,$A13,'II-a) Medidas a implementar'!G:G)+SUMIF('II-c) Reflexos'!$D:$D,$A13,'II-c) Reflexos'!I:I)</f>
        <v>4590.0367282348179</v>
      </c>
      <c r="F13" s="21">
        <f>'I-Cenário Base'!K13+SUMIF('II-a) Medidas a implementar'!$C:$C,$A13,'II-a) Medidas a implementar'!H:H)+SUMIF('II-c) Reflexos'!$D:$D,$A13,'II-c) Reflexos'!J:J)</f>
        <v>4852.9450197113647</v>
      </c>
      <c r="G13" s="21">
        <f>'I-Cenário Base'!L13+SUMIF('II-a) Medidas a implementar'!$C:$C,$A13,'II-a) Medidas a implementar'!I:I)+SUMIF('II-c) Reflexos'!$D:$D,$A13,'II-c) Reflexos'!K:K)</f>
        <v>5125.8193505294284</v>
      </c>
      <c r="H13" s="21">
        <f>'I-Cenário Base'!M13+SUMIF('II-a) Medidas a implementar'!$C:$C,$A13,'II-a) Medidas a implementar'!J:J)+SUMIF('II-c) Reflexos'!$D:$D,$A13,'II-c) Reflexos'!L:L)</f>
        <v>5416.4212365568137</v>
      </c>
      <c r="I13" s="21">
        <f>'I-Cenário Base'!N13+SUMIF('II-a) Medidas a implementar'!$C:$C,$A13,'II-a) Medidas a implementar'!K:K)+SUMIF('II-c) Reflexos'!$D:$D,$A13,'II-c) Reflexos'!M:M)</f>
        <v>5727.4036679831224</v>
      </c>
      <c r="J13" s="21">
        <f>'I-Cenário Base'!O13+SUMIF('II-a) Medidas a implementar'!$C:$C,$A13,'II-a) Medidas a implementar'!L:L)+SUMIF('II-c) Reflexos'!$D:$D,$A13,'II-c) Reflexos'!N:N)</f>
        <v>6060.370530535467</v>
      </c>
      <c r="K13" s="21">
        <f>'I-Cenário Base'!P13+SUMIF('II-a) Medidas a implementar'!$C:$C,$A13,'II-a) Medidas a implementar'!M:M)+SUMIF('II-c) Reflexos'!$D:$D,$A13,'II-c) Reflexos'!O:O)</f>
        <v>0</v>
      </c>
      <c r="L13" s="21">
        <f>'I-Cenário Base'!Q13+SUMIF('II-a) Medidas a implementar'!$C:$C,$A13,'II-a) Medidas a implementar'!N:N)+SUMIF('II-c) Reflexos'!$D:$D,$A13,'II-c) Reflexos'!P:P)</f>
        <v>0</v>
      </c>
    </row>
    <row r="14" spans="1:12" ht="20.149999999999999" customHeight="1" x14ac:dyDescent="0.35">
      <c r="A14" s="20" t="s">
        <v>45</v>
      </c>
      <c r="B14" s="21">
        <f>'I-Cenário Base'!G14+SUMIF('II-a) Medidas a implementar'!$C:$C,$A14,'II-a) Medidas a implementar'!D:D)+SUMIF('II-c) Reflexos'!$D:$D,$A14,'II-c) Reflexos'!F:F)</f>
        <v>2582.3088198299997</v>
      </c>
      <c r="C14" s="21">
        <f>'I-Cenário Base'!H14+SUMIF('II-a) Medidas a implementar'!$C:$C,$A14,'II-a) Medidas a implementar'!E:E)+SUMIF('II-c) Reflexos'!$D:$D,$A14,'II-c) Reflexos'!G:G)</f>
        <v>2780.9838618099998</v>
      </c>
      <c r="D14" s="21">
        <f>'I-Cenário Base'!I14+SUMIF('II-a) Medidas a implementar'!$C:$C,$A14,'II-a) Medidas a implementar'!F:F)+SUMIF('II-c) Reflexos'!$D:$D,$A14,'II-c) Reflexos'!H:H)</f>
        <v>2856.6083950000002</v>
      </c>
      <c r="E14" s="21">
        <f>'I-Cenário Base'!J14+SUMIF('II-a) Medidas a implementar'!$C:$C,$A14,'II-a) Medidas a implementar'!G:G)+SUMIF('II-c) Reflexos'!$D:$D,$A14,'II-c) Reflexos'!I:I)</f>
        <v>3026.9035733129613</v>
      </c>
      <c r="F14" s="21">
        <f>'I-Cenário Base'!K14+SUMIF('II-a) Medidas a implementar'!$C:$C,$A14,'II-a) Medidas a implementar'!H:H)+SUMIF('II-c) Reflexos'!$D:$D,$A14,'II-c) Reflexos'!J:J)</f>
        <v>3200.2786668124863</v>
      </c>
      <c r="G14" s="21">
        <f>'I-Cenário Base'!L14+SUMIF('II-a) Medidas a implementar'!$C:$C,$A14,'II-a) Medidas a implementar'!I:I)+SUMIF('II-c) Reflexos'!$D:$D,$A14,'II-c) Reflexos'!K:K)</f>
        <v>3380.225873321272</v>
      </c>
      <c r="H14" s="21">
        <f>'I-Cenário Base'!M14+SUMIF('II-a) Medidas a implementar'!$C:$C,$A14,'II-a) Medidas a implementar'!J:J)+SUMIF('II-c) Reflexos'!$D:$D,$A14,'II-c) Reflexos'!L:L)</f>
        <v>3571.8635309933602</v>
      </c>
      <c r="I14" s="21">
        <f>'I-Cenário Base'!N14+SUMIF('II-a) Medidas a implementar'!$C:$C,$A14,'II-a) Medidas a implementar'!K:K)+SUMIF('II-c) Reflexos'!$D:$D,$A14,'II-c) Reflexos'!M:M)</f>
        <v>3776.9411564362063</v>
      </c>
      <c r="J14" s="21">
        <f>'I-Cenário Base'!O14+SUMIF('II-a) Medidas a implementar'!$C:$C,$A14,'II-a) Medidas a implementar'!L:L)+SUMIF('II-c) Reflexos'!$D:$D,$A14,'II-c) Reflexos'!N:N)</f>
        <v>3996.5164334388564</v>
      </c>
      <c r="K14" s="21">
        <f>'I-Cenário Base'!P14+SUMIF('II-a) Medidas a implementar'!$C:$C,$A14,'II-a) Medidas a implementar'!M:M)+SUMIF('II-c) Reflexos'!$D:$D,$A14,'II-c) Reflexos'!O:O)</f>
        <v>0</v>
      </c>
      <c r="L14" s="21">
        <f>'I-Cenário Base'!Q14+SUMIF('II-a) Medidas a implementar'!$C:$C,$A14,'II-a) Medidas a implementar'!N:N)+SUMIF('II-c) Reflexos'!$D:$D,$A14,'II-c) Reflexos'!P:P)</f>
        <v>0</v>
      </c>
    </row>
    <row r="15" spans="1:12" ht="20.149999999999999" customHeight="1" x14ac:dyDescent="0.35">
      <c r="A15" s="6" t="s">
        <v>46</v>
      </c>
      <c r="B15" s="5">
        <f t="shared" ref="B15" si="8">SUM(B16:B17)</f>
        <v>3232.6641386699994</v>
      </c>
      <c r="C15" s="5">
        <f t="shared" ref="C15:J15" si="9">SUM(C16:C17)</f>
        <v>3692.9007461699989</v>
      </c>
      <c r="D15" s="5">
        <f t="shared" si="9"/>
        <v>3790.1846379999997</v>
      </c>
      <c r="E15" s="5">
        <f t="shared" si="9"/>
        <v>3900.6005661091576</v>
      </c>
      <c r="F15" s="5">
        <f t="shared" si="9"/>
        <v>4001.1504818026692</v>
      </c>
      <c r="G15" s="5">
        <f t="shared" si="9"/>
        <v>4104.4698469708355</v>
      </c>
      <c r="H15" s="5">
        <f t="shared" si="9"/>
        <v>4210.638038485411</v>
      </c>
      <c r="I15" s="5">
        <f t="shared" si="9"/>
        <v>4319.7367588968573</v>
      </c>
      <c r="J15" s="5">
        <f t="shared" si="9"/>
        <v>4431.8501053694354</v>
      </c>
      <c r="K15" s="5">
        <f t="shared" ref="K15" si="10">SUM(K16:K17)</f>
        <v>0</v>
      </c>
      <c r="L15" s="5">
        <f t="shared" ref="L15" si="11">SUM(L16:L17)</f>
        <v>0</v>
      </c>
    </row>
    <row r="16" spans="1:12" ht="20.149999999999999" customHeight="1" x14ac:dyDescent="0.35">
      <c r="A16" s="20" t="s">
        <v>47</v>
      </c>
      <c r="B16" s="21">
        <f>'I-Cenário Base'!G16+SUMIF('II-a) Medidas a implementar'!$C:$C,$A16,'II-a) Medidas a implementar'!D:D)+SUMIF('II-c) Reflexos'!$D:$D,$A16,'II-c) Reflexos'!F:F)</f>
        <v>3.0303920000000002E-2</v>
      </c>
      <c r="C16" s="21">
        <f>'I-Cenário Base'!H16+SUMIF('II-a) Medidas a implementar'!$C:$C,$A16,'II-a) Medidas a implementar'!E:E)+SUMIF('II-c) Reflexos'!$D:$D,$A16,'II-c) Reflexos'!G:G)</f>
        <v>0</v>
      </c>
      <c r="D16" s="21">
        <f>'I-Cenário Base'!I16+SUMIF('II-a) Medidas a implementar'!$C:$C,$A16,'II-a) Medidas a implementar'!F:F)+SUMIF('II-c) Reflexos'!$D:$D,$A16,'II-c) Reflexos'!H:H)</f>
        <v>0</v>
      </c>
      <c r="E16" s="21">
        <f>'I-Cenário Base'!J16+SUMIF('II-a) Medidas a implementar'!$C:$C,$A16,'II-a) Medidas a implementar'!G:G)+SUMIF('II-c) Reflexos'!$D:$D,$A16,'II-c) Reflexos'!I:I)</f>
        <v>0</v>
      </c>
      <c r="F16" s="21">
        <f>'I-Cenário Base'!K16+SUMIF('II-a) Medidas a implementar'!$C:$C,$A16,'II-a) Medidas a implementar'!H:H)+SUMIF('II-c) Reflexos'!$D:$D,$A16,'II-c) Reflexos'!J:J)</f>
        <v>0</v>
      </c>
      <c r="G16" s="21">
        <f>'I-Cenário Base'!L16+SUMIF('II-a) Medidas a implementar'!$C:$C,$A16,'II-a) Medidas a implementar'!I:I)+SUMIF('II-c) Reflexos'!$D:$D,$A16,'II-c) Reflexos'!K:K)</f>
        <v>0</v>
      </c>
      <c r="H16" s="21">
        <f>'I-Cenário Base'!M16+SUMIF('II-a) Medidas a implementar'!$C:$C,$A16,'II-a) Medidas a implementar'!J:J)+SUMIF('II-c) Reflexos'!$D:$D,$A16,'II-c) Reflexos'!L:L)</f>
        <v>0</v>
      </c>
      <c r="I16" s="21">
        <f>'I-Cenário Base'!N16+SUMIF('II-a) Medidas a implementar'!$C:$C,$A16,'II-a) Medidas a implementar'!K:K)+SUMIF('II-c) Reflexos'!$D:$D,$A16,'II-c) Reflexos'!M:M)</f>
        <v>0</v>
      </c>
      <c r="J16" s="21">
        <f>'I-Cenário Base'!O16+SUMIF('II-a) Medidas a implementar'!$C:$C,$A16,'II-a) Medidas a implementar'!L:L)+SUMIF('II-c) Reflexos'!$D:$D,$A16,'II-c) Reflexos'!N:N)</f>
        <v>0</v>
      </c>
      <c r="K16" s="21">
        <f>'I-Cenário Base'!P16+SUMIF('II-a) Medidas a implementar'!$C:$C,$A16,'II-a) Medidas a implementar'!M:M)+SUMIF('II-c) Reflexos'!$D:$D,$A16,'II-c) Reflexos'!O:O)</f>
        <v>0</v>
      </c>
      <c r="L16" s="21">
        <f>'I-Cenário Base'!Q16+SUMIF('II-a) Medidas a implementar'!$C:$C,$A16,'II-a) Medidas a implementar'!N:N)+SUMIF('II-c) Reflexos'!$D:$D,$A16,'II-c) Reflexos'!P:P)</f>
        <v>0</v>
      </c>
    </row>
    <row r="17" spans="1:12" ht="20.149999999999999" customHeight="1" x14ac:dyDescent="0.35">
      <c r="A17" s="20" t="s">
        <v>48</v>
      </c>
      <c r="B17" s="21">
        <f>'I-Cenário Base'!G17+SUMIF('II-a) Medidas a implementar'!$C:$C,$A17,'II-a) Medidas a implementar'!D:D)+SUMIF('II-c) Reflexos'!$D:$D,$A17,'II-c) Reflexos'!F:F)</f>
        <v>3232.6338347499996</v>
      </c>
      <c r="C17" s="21">
        <f>'I-Cenário Base'!H17+SUMIF('II-a) Medidas a implementar'!$C:$C,$A17,'II-a) Medidas a implementar'!E:E)+SUMIF('II-c) Reflexos'!$D:$D,$A17,'II-c) Reflexos'!G:G)</f>
        <v>3692.9007461699989</v>
      </c>
      <c r="D17" s="21">
        <f>'I-Cenário Base'!I17+SUMIF('II-a) Medidas a implementar'!$C:$C,$A17,'II-a) Medidas a implementar'!F:F)+SUMIF('II-c) Reflexos'!$D:$D,$A17,'II-c) Reflexos'!H:H)</f>
        <v>3790.1846379999997</v>
      </c>
      <c r="E17" s="21">
        <f>'I-Cenário Base'!J17+SUMIF('II-a) Medidas a implementar'!$C:$C,$A17,'II-a) Medidas a implementar'!G:G)+SUMIF('II-c) Reflexos'!$D:$D,$A17,'II-c) Reflexos'!I:I)</f>
        <v>3900.6005661091576</v>
      </c>
      <c r="F17" s="21">
        <f>'I-Cenário Base'!K17+SUMIF('II-a) Medidas a implementar'!$C:$C,$A17,'II-a) Medidas a implementar'!H:H)+SUMIF('II-c) Reflexos'!$D:$D,$A17,'II-c) Reflexos'!J:J)</f>
        <v>4001.1504818026692</v>
      </c>
      <c r="G17" s="21">
        <f>'I-Cenário Base'!L17+SUMIF('II-a) Medidas a implementar'!$C:$C,$A17,'II-a) Medidas a implementar'!I:I)+SUMIF('II-c) Reflexos'!$D:$D,$A17,'II-c) Reflexos'!K:K)</f>
        <v>4104.4698469708355</v>
      </c>
      <c r="H17" s="21">
        <f>'I-Cenário Base'!M17+SUMIF('II-a) Medidas a implementar'!$C:$C,$A17,'II-a) Medidas a implementar'!J:J)+SUMIF('II-c) Reflexos'!$D:$D,$A17,'II-c) Reflexos'!L:L)</f>
        <v>4210.638038485411</v>
      </c>
      <c r="I17" s="21">
        <f>'I-Cenário Base'!N17+SUMIF('II-a) Medidas a implementar'!$C:$C,$A17,'II-a) Medidas a implementar'!K:K)+SUMIF('II-c) Reflexos'!$D:$D,$A17,'II-c) Reflexos'!M:M)</f>
        <v>4319.7367588968573</v>
      </c>
      <c r="J17" s="21">
        <f>'I-Cenário Base'!O17+SUMIF('II-a) Medidas a implementar'!$C:$C,$A17,'II-a) Medidas a implementar'!L:L)+SUMIF('II-c) Reflexos'!$D:$D,$A17,'II-c) Reflexos'!N:N)</f>
        <v>4431.8501053694354</v>
      </c>
      <c r="K17" s="21">
        <f>'I-Cenário Base'!P17+SUMIF('II-a) Medidas a implementar'!$C:$C,$A17,'II-a) Medidas a implementar'!M:M)+SUMIF('II-c) Reflexos'!$D:$D,$A17,'II-c) Reflexos'!O:O)</f>
        <v>0</v>
      </c>
      <c r="L17" s="21">
        <f>'I-Cenário Base'!Q17+SUMIF('II-a) Medidas a implementar'!$C:$C,$A17,'II-a) Medidas a implementar'!N:N)+SUMIF('II-c) Reflexos'!$D:$D,$A17,'II-c) Reflexos'!P:P)</f>
        <v>0</v>
      </c>
    </row>
    <row r="18" spans="1:12" ht="20.149999999999999" customHeight="1" x14ac:dyDescent="0.35">
      <c r="A18" s="6" t="s">
        <v>49</v>
      </c>
      <c r="B18" s="5">
        <f t="shared" ref="B18" si="12">SUM(B19:B20)</f>
        <v>3567.9316642799995</v>
      </c>
      <c r="C18" s="5">
        <f t="shared" ref="C18:J18" si="13">SUM(C19:C20)</f>
        <v>1368.1887841700009</v>
      </c>
      <c r="D18" s="5">
        <f t="shared" si="13"/>
        <v>1300.576959</v>
      </c>
      <c r="E18" s="5">
        <f t="shared" si="13"/>
        <v>2621.1101572956782</v>
      </c>
      <c r="F18" s="5">
        <f t="shared" si="13"/>
        <v>1457.0456012524451</v>
      </c>
      <c r="G18" s="5">
        <f t="shared" si="13"/>
        <v>1538.9732434981865</v>
      </c>
      <c r="H18" s="5">
        <f t="shared" si="13"/>
        <v>1626.2233973804264</v>
      </c>
      <c r="I18" s="5">
        <f t="shared" si="13"/>
        <v>1719.5925952460643</v>
      </c>
      <c r="J18" s="5">
        <f t="shared" si="13"/>
        <v>1819.5623868827263</v>
      </c>
      <c r="K18" s="5">
        <f t="shared" ref="K18" si="14">SUM(K19:K20)</f>
        <v>0</v>
      </c>
      <c r="L18" s="5">
        <f t="shared" ref="L18" si="15">SUM(L19:L20)</f>
        <v>0</v>
      </c>
    </row>
    <row r="19" spans="1:12" ht="20.149999999999999" customHeight="1" x14ac:dyDescent="0.35">
      <c r="A19" s="20" t="s">
        <v>50</v>
      </c>
      <c r="B19" s="21">
        <f>'I-Cenário Base'!G19+SUMIF('II-a) Medidas a implementar'!$C:$C,$A19,'II-a) Medidas a implementar'!D:D)+SUMIF('II-c) Reflexos'!$D:$D,$A19,'II-c) Reflexos'!F:F)</f>
        <v>1392.2093869899995</v>
      </c>
      <c r="C19" s="21">
        <f>'I-Cenário Base'!H19+SUMIF('II-a) Medidas a implementar'!$C:$C,$A19,'II-a) Medidas a implementar'!E:E)+SUMIF('II-c) Reflexos'!$D:$D,$A19,'II-c) Reflexos'!G:G)</f>
        <v>890.05866525000113</v>
      </c>
      <c r="D19" s="21">
        <f>'I-Cenário Base'!I19+SUMIF('II-a) Medidas a implementar'!$C:$C,$A19,'II-a) Medidas a implementar'!F:F)+SUMIF('II-c) Reflexos'!$D:$D,$A19,'II-c) Reflexos'!H:H)</f>
        <v>804.14529899999991</v>
      </c>
      <c r="E19" s="21">
        <f>'I-Cenário Base'!J19+SUMIF('II-a) Medidas a implementar'!$C:$C,$A19,'II-a) Medidas a implementar'!G:G)+SUMIF('II-c) Reflexos'!$D:$D,$A19,'II-c) Reflexos'!I:I)</f>
        <v>852.08398997438337</v>
      </c>
      <c r="F19" s="21">
        <f>'I-Cenário Base'!K19+SUMIF('II-a) Medidas a implementar'!$C:$C,$A19,'II-a) Medidas a implementar'!H:H)+SUMIF('II-c) Reflexos'!$D:$D,$A19,'II-c) Reflexos'!J:J)</f>
        <v>900.88968789411115</v>
      </c>
      <c r="G19" s="21">
        <f>'I-Cenário Base'!L19+SUMIF('II-a) Medidas a implementar'!$C:$C,$A19,'II-a) Medidas a implementar'!I:I)+SUMIF('II-c) Reflexos'!$D:$D,$A19,'II-c) Reflexos'!K:K)</f>
        <v>951.54545871502637</v>
      </c>
      <c r="H19" s="21">
        <f>'I-Cenário Base'!M19+SUMIF('II-a) Medidas a implementar'!$C:$C,$A19,'II-a) Medidas a implementar'!J:J)+SUMIF('II-c) Reflexos'!$D:$D,$A19,'II-c) Reflexos'!L:L)</f>
        <v>1005.4921326091851</v>
      </c>
      <c r="I19" s="21">
        <f>'I-Cenário Base'!N19+SUMIF('II-a) Medidas a implementar'!$C:$C,$A19,'II-a) Medidas a implementar'!K:K)+SUMIF('II-c) Reflexos'!$D:$D,$A19,'II-c) Reflexos'!M:M)</f>
        <v>1063.2222046479699</v>
      </c>
      <c r="J19" s="21">
        <f>'I-Cenário Base'!O19+SUMIF('II-a) Medidas a implementar'!$C:$C,$A19,'II-a) Medidas a implementar'!L:L)+SUMIF('II-c) Reflexos'!$D:$D,$A19,'II-c) Reflexos'!N:N)</f>
        <v>1125.0334165338413</v>
      </c>
      <c r="K19" s="21">
        <f>'I-Cenário Base'!P19+SUMIF('II-a) Medidas a implementar'!$C:$C,$A19,'II-a) Medidas a implementar'!M:M)+SUMIF('II-c) Reflexos'!$D:$D,$A19,'II-c) Reflexos'!O:O)</f>
        <v>0</v>
      </c>
      <c r="L19" s="21">
        <f>'I-Cenário Base'!Q19+SUMIF('II-a) Medidas a implementar'!$C:$C,$A19,'II-a) Medidas a implementar'!N:N)+SUMIF('II-c) Reflexos'!$D:$D,$A19,'II-c) Reflexos'!P:P)</f>
        <v>0</v>
      </c>
    </row>
    <row r="20" spans="1:12" ht="20.149999999999999" customHeight="1" x14ac:dyDescent="0.35">
      <c r="A20" s="20" t="s">
        <v>51</v>
      </c>
      <c r="B20" s="21">
        <f>'I-Cenário Base'!G20+SUMIF('II-a) Medidas a implementar'!$C:$C,$A20,'II-a) Medidas a implementar'!D:D)+SUMIF('II-c) Reflexos'!$D:$D,$A20,'II-c) Reflexos'!F:F)</f>
        <v>2175.72227729</v>
      </c>
      <c r="C20" s="21">
        <f>'I-Cenário Base'!H20+SUMIF('II-a) Medidas a implementar'!$C:$C,$A20,'II-a) Medidas a implementar'!E:E)+SUMIF('II-c) Reflexos'!$D:$D,$A20,'II-c) Reflexos'!G:G)</f>
        <v>478.13011891999969</v>
      </c>
      <c r="D20" s="21">
        <f>'I-Cenário Base'!I20+SUMIF('II-a) Medidas a implementar'!$C:$C,$A20,'II-a) Medidas a implementar'!F:F)+SUMIF('II-c) Reflexos'!$D:$D,$A20,'II-c) Reflexos'!H:H)</f>
        <v>496.43166000000002</v>
      </c>
      <c r="E20" s="21">
        <f>'I-Cenário Base'!J20+SUMIF('II-a) Medidas a implementar'!$C:$C,$A20,'II-a) Medidas a implementar'!G:G)+SUMIF('II-c) Reflexos'!$D:$D,$A20,'II-c) Reflexos'!I:I)</f>
        <v>1769.0261673212947</v>
      </c>
      <c r="F20" s="21">
        <f>'I-Cenário Base'!K20+SUMIF('II-a) Medidas a implementar'!$C:$C,$A20,'II-a) Medidas a implementar'!H:H)+SUMIF('II-c) Reflexos'!$D:$D,$A20,'II-c) Reflexos'!J:J)</f>
        <v>556.15591335833403</v>
      </c>
      <c r="G20" s="21">
        <f>'I-Cenário Base'!L20+SUMIF('II-a) Medidas a implementar'!$C:$C,$A20,'II-a) Medidas a implementar'!I:I)+SUMIF('II-c) Reflexos'!$D:$D,$A20,'II-c) Reflexos'!K:K)</f>
        <v>587.42778478316029</v>
      </c>
      <c r="H20" s="21">
        <f>'I-Cenário Base'!M20+SUMIF('II-a) Medidas a implementar'!$C:$C,$A20,'II-a) Medidas a implementar'!J:J)+SUMIF('II-c) Reflexos'!$D:$D,$A20,'II-c) Reflexos'!L:L)</f>
        <v>620.73126477124117</v>
      </c>
      <c r="I20" s="21">
        <f>'I-Cenário Base'!N20+SUMIF('II-a) Medidas a implementar'!$C:$C,$A20,'II-a) Medidas a implementar'!K:K)+SUMIF('II-c) Reflexos'!$D:$D,$A20,'II-c) Reflexos'!M:M)</f>
        <v>656.37039059809445</v>
      </c>
      <c r="J20" s="21">
        <f>'I-Cenário Base'!O20+SUMIF('II-a) Medidas a implementar'!$C:$C,$A20,'II-a) Medidas a implementar'!L:L)+SUMIF('II-c) Reflexos'!$D:$D,$A20,'II-c) Reflexos'!N:N)</f>
        <v>694.52897034888497</v>
      </c>
      <c r="K20" s="21">
        <f>'I-Cenário Base'!P20+SUMIF('II-a) Medidas a implementar'!$C:$C,$A20,'II-a) Medidas a implementar'!M:M)+SUMIF('II-c) Reflexos'!$D:$D,$A20,'II-c) Reflexos'!O:O)</f>
        <v>0</v>
      </c>
      <c r="L20" s="21">
        <f>'I-Cenário Base'!Q20+SUMIF('II-a) Medidas a implementar'!$C:$C,$A20,'II-a) Medidas a implementar'!N:N)+SUMIF('II-c) Reflexos'!$D:$D,$A20,'II-c) Reflexos'!P:P)</f>
        <v>0</v>
      </c>
    </row>
    <row r="21" spans="1:12" ht="20.149999999999999" customHeight="1" x14ac:dyDescent="0.35">
      <c r="A21" s="6" t="s">
        <v>52</v>
      </c>
      <c r="B21" s="5">
        <f t="shared" ref="B21:K21" si="16">SUM(B22:B26)</f>
        <v>14607.12554506</v>
      </c>
      <c r="C21" s="5">
        <f t="shared" si="16"/>
        <v>14873.574680709995</v>
      </c>
      <c r="D21" s="5">
        <f t="shared" si="16"/>
        <v>14809.171451256791</v>
      </c>
      <c r="E21" s="5">
        <f t="shared" si="16"/>
        <v>15680.425040099844</v>
      </c>
      <c r="F21" s="5">
        <f t="shared" si="16"/>
        <v>16560.679609333565</v>
      </c>
      <c r="G21" s="5">
        <f t="shared" si="16"/>
        <v>17473.798956231018</v>
      </c>
      <c r="H21" s="5">
        <f t="shared" si="16"/>
        <v>18713.347945285339</v>
      </c>
      <c r="I21" s="5">
        <f t="shared" si="16"/>
        <v>20036.572861975841</v>
      </c>
      <c r="J21" s="5">
        <f t="shared" si="16"/>
        <v>21449.510660156964</v>
      </c>
      <c r="K21" s="5">
        <f t="shared" si="16"/>
        <v>0</v>
      </c>
      <c r="L21" s="5">
        <f t="shared" ref="L21" si="17">SUM(L22:L26)</f>
        <v>0</v>
      </c>
    </row>
    <row r="22" spans="1:12" ht="20.149999999999999" customHeight="1" x14ac:dyDescent="0.35">
      <c r="A22" s="20" t="s">
        <v>53</v>
      </c>
      <c r="B22" s="21">
        <f>'I-Cenário Base'!G22+SUMIF('II-a) Medidas a implementar'!$C:$C,$A22,'II-a) Medidas a implementar'!D:D)+SUMIF('II-c) Reflexos'!$D:$D,$A22,'II-c) Reflexos'!F:F)</f>
        <v>3209.4730670399999</v>
      </c>
      <c r="C22" s="21">
        <f>'I-Cenário Base'!H22+SUMIF('II-a) Medidas a implementar'!$C:$C,$A22,'II-a) Medidas a implementar'!E:E)+SUMIF('II-c) Reflexos'!$D:$D,$A22,'II-c) Reflexos'!G:G)</f>
        <v>3770.7257599199997</v>
      </c>
      <c r="D22" s="21">
        <f>'I-Cenário Base'!I22+SUMIF('II-a) Medidas a implementar'!$C:$C,$A22,'II-a) Medidas a implementar'!F:F)+SUMIF('II-c) Reflexos'!$D:$D,$A22,'II-c) Reflexos'!H:H)</f>
        <v>4242.157072</v>
      </c>
      <c r="E22" s="21">
        <f>'I-Cenário Base'!J22+SUMIF('II-a) Medidas a implementar'!$C:$C,$A22,'II-a) Medidas a implementar'!G:G)+SUMIF('II-c) Reflexos'!$D:$D,$A22,'II-c) Reflexos'!I:I)</f>
        <v>4495.0509920319855</v>
      </c>
      <c r="F22" s="21">
        <f>'I-Cenário Base'!K22+SUMIF('II-a) Medidas a implementar'!$C:$C,$A22,'II-a) Medidas a implementar'!H:H)+SUMIF('II-c) Reflexos'!$D:$D,$A22,'II-c) Reflexos'!J:J)</f>
        <v>4752.518687038767</v>
      </c>
      <c r="G22" s="21">
        <f>'I-Cenário Base'!L22+SUMIF('II-a) Medidas a implementar'!$C:$C,$A22,'II-a) Medidas a implementar'!I:I)+SUMIF('II-c) Reflexos'!$D:$D,$A22,'II-c) Reflexos'!K:K)</f>
        <v>5019.7461852194856</v>
      </c>
      <c r="H22" s="21">
        <f>'I-Cenário Base'!M22+SUMIF('II-a) Medidas a implementar'!$C:$C,$A22,'II-a) Medidas a implementar'!J:J)+SUMIF('II-c) Reflexos'!$D:$D,$A22,'II-c) Reflexos'!L:L)</f>
        <v>5304.3343864507451</v>
      </c>
      <c r="I22" s="21">
        <f>'I-Cenário Base'!N22+SUMIF('II-a) Medidas a implementar'!$C:$C,$A22,'II-a) Medidas a implementar'!K:K)+SUMIF('II-c) Reflexos'!$D:$D,$A22,'II-c) Reflexos'!M:M)</f>
        <v>5608.8813802228251</v>
      </c>
      <c r="J22" s="21">
        <f>'I-Cenário Base'!O22+SUMIF('II-a) Medidas a implementar'!$C:$C,$A22,'II-a) Medidas a implementar'!L:L)+SUMIF('II-c) Reflexos'!$D:$D,$A22,'II-c) Reflexos'!N:N)</f>
        <v>5934.9578616206718</v>
      </c>
      <c r="K22" s="21">
        <f>'I-Cenário Base'!P22+SUMIF('II-a) Medidas a implementar'!$C:$C,$A22,'II-a) Medidas a implementar'!M:M)+SUMIF('II-c) Reflexos'!$D:$D,$A22,'II-c) Reflexos'!O:O)</f>
        <v>0</v>
      </c>
      <c r="L22" s="21">
        <f>'I-Cenário Base'!Q22+SUMIF('II-a) Medidas a implementar'!$C:$C,$A22,'II-a) Medidas a implementar'!N:N)+SUMIF('II-c) Reflexos'!$D:$D,$A22,'II-c) Reflexos'!P:P)</f>
        <v>0</v>
      </c>
    </row>
    <row r="23" spans="1:12" ht="20.149999999999999" customHeight="1" x14ac:dyDescent="0.35">
      <c r="A23" s="20" t="s">
        <v>54</v>
      </c>
      <c r="B23" s="21">
        <f>'I-Cenário Base'!G23+SUMIF('II-a) Medidas a implementar'!$C:$C,$A23,'II-a) Medidas a implementar'!D:D)+SUMIF('II-c) Reflexos'!$D:$D,$A23,'II-c) Reflexos'!F:F)</f>
        <v>436.86317687999997</v>
      </c>
      <c r="C23" s="21">
        <f>'I-Cenário Base'!H23+SUMIF('II-a) Medidas a implementar'!$C:$C,$A23,'II-a) Medidas a implementar'!E:E)+SUMIF('II-c) Reflexos'!$D:$D,$A23,'II-c) Reflexos'!G:G)</f>
        <v>644.96989226999995</v>
      </c>
      <c r="D23" s="21">
        <f>'I-Cenário Base'!I23+SUMIF('II-a) Medidas a implementar'!$C:$C,$A23,'II-a) Medidas a implementar'!F:F)+SUMIF('II-c) Reflexos'!$D:$D,$A23,'II-c) Reflexos'!H:H)</f>
        <v>542.27131199999997</v>
      </c>
      <c r="E23" s="21">
        <f>'I-Cenário Base'!J23+SUMIF('II-a) Medidas a implementar'!$C:$C,$A23,'II-a) Medidas a implementar'!G:G)+SUMIF('II-c) Reflexos'!$D:$D,$A23,'II-c) Reflexos'!I:I)</f>
        <v>574.59852560501474</v>
      </c>
      <c r="F23" s="21">
        <f>'I-Cenário Base'!K23+SUMIF('II-a) Medidas a implementar'!$C:$C,$A23,'II-a) Medidas a implementar'!H:H)+SUMIF('II-c) Reflexos'!$D:$D,$A23,'II-c) Reflexos'!J:J)</f>
        <v>607.51040095505209</v>
      </c>
      <c r="G23" s="21">
        <f>'I-Cenário Base'!L23+SUMIF('II-a) Medidas a implementar'!$C:$C,$A23,'II-a) Medidas a implementar'!I:I)+SUMIF('II-c) Reflexos'!$D:$D,$A23,'II-c) Reflexos'!K:K)</f>
        <v>641.66986360140277</v>
      </c>
      <c r="H23" s="21">
        <f>'I-Cenário Base'!M23+SUMIF('II-a) Medidas a implementar'!$C:$C,$A23,'II-a) Medidas a implementar'!J:J)+SUMIF('II-c) Reflexos'!$D:$D,$A23,'II-c) Reflexos'!L:L)</f>
        <v>678.04853007747397</v>
      </c>
      <c r="I23" s="21">
        <f>'I-Cenário Base'!N23+SUMIF('II-a) Medidas a implementar'!$C:$C,$A23,'II-a) Medidas a implementar'!K:K)+SUMIF('II-c) Reflexos'!$D:$D,$A23,'II-c) Reflexos'!M:M)</f>
        <v>716.9785119417669</v>
      </c>
      <c r="J23" s="21">
        <f>'I-Cenário Base'!O23+SUMIF('II-a) Medidas a implementar'!$C:$C,$A23,'II-a) Medidas a implementar'!L:L)+SUMIF('II-c) Reflexos'!$D:$D,$A23,'II-c) Reflexos'!N:N)</f>
        <v>758.66058980424214</v>
      </c>
      <c r="K23" s="21">
        <f>'I-Cenário Base'!P23+SUMIF('II-a) Medidas a implementar'!$C:$C,$A23,'II-a) Medidas a implementar'!M:M)+SUMIF('II-c) Reflexos'!$D:$D,$A23,'II-c) Reflexos'!O:O)</f>
        <v>0</v>
      </c>
      <c r="L23" s="21">
        <f>'I-Cenário Base'!Q23+SUMIF('II-a) Medidas a implementar'!$C:$C,$A23,'II-a) Medidas a implementar'!N:N)+SUMIF('II-c) Reflexos'!$D:$D,$A23,'II-c) Reflexos'!P:P)</f>
        <v>0</v>
      </c>
    </row>
    <row r="24" spans="1:12" ht="20.149999999999999" customHeight="1" x14ac:dyDescent="0.35">
      <c r="A24" s="20" t="s">
        <v>55</v>
      </c>
      <c r="B24" s="21">
        <f>'I-Cenário Base'!G24+SUMIF('II-a) Medidas a implementar'!$C:$C,$A24,'II-a) Medidas a implementar'!D:D)+SUMIF('II-c) Reflexos'!$D:$D,$A24,'II-c) Reflexos'!F:F)</f>
        <v>5844.6878271899996</v>
      </c>
      <c r="C24" s="21">
        <f>'I-Cenário Base'!H24+SUMIF('II-a) Medidas a implementar'!$C:$C,$A24,'II-a) Medidas a implementar'!E:E)+SUMIF('II-c) Reflexos'!$D:$D,$A24,'II-c) Reflexos'!G:G)</f>
        <v>6351.5619546999997</v>
      </c>
      <c r="D24" s="21">
        <f>'I-Cenário Base'!I24+SUMIF('II-a) Medidas a implementar'!$C:$C,$A24,'II-a) Medidas a implementar'!F:F)+SUMIF('II-c) Reflexos'!$D:$D,$A24,'II-c) Reflexos'!H:H)</f>
        <v>6675.0728832567893</v>
      </c>
      <c r="E24" s="21">
        <f>'I-Cenário Base'!J24+SUMIF('II-a) Medidas a implementar'!$C:$C,$A24,'II-a) Medidas a implementar'!G:G)+SUMIF('II-c) Reflexos'!$D:$D,$A24,'II-c) Reflexos'!I:I)</f>
        <v>7061.4165458819898</v>
      </c>
      <c r="F24" s="21">
        <f>'I-Cenário Base'!K24+SUMIF('II-a) Medidas a implementar'!$C:$C,$A24,'II-a) Medidas a implementar'!H:H)+SUMIF('II-c) Reflexos'!$D:$D,$A24,'II-c) Reflexos'!J:J)</f>
        <v>7447.9912315762795</v>
      </c>
      <c r="G24" s="21">
        <f>'I-Cenário Base'!L24+SUMIF('II-a) Medidas a implementar'!$C:$C,$A24,'II-a) Medidas a implementar'!I:I)+SUMIF('II-c) Reflexos'!$D:$D,$A24,'II-c) Reflexos'!K:K)</f>
        <v>7848.7168190278526</v>
      </c>
      <c r="H24" s="21">
        <f>'I-Cenário Base'!M24+SUMIF('II-a) Medidas a implementar'!$C:$C,$A24,'II-a) Medidas a implementar'!J:J)+SUMIF('II-c) Reflexos'!$D:$D,$A24,'II-c) Reflexos'!L:L)</f>
        <v>8274.9638729685539</v>
      </c>
      <c r="I24" s="21">
        <f>'I-Cenário Base'!N24+SUMIF('II-a) Medidas a implementar'!$C:$C,$A24,'II-a) Medidas a implementar'!K:K)+SUMIF('II-c) Reflexos'!$D:$D,$A24,'II-c) Reflexos'!M:M)</f>
        <v>8730.5669878078625</v>
      </c>
      <c r="J24" s="21">
        <f>'I-Cenário Base'!O24+SUMIF('II-a) Medidas a implementar'!$C:$C,$A24,'II-a) Medidas a implementar'!L:L)+SUMIF('II-c) Reflexos'!$D:$D,$A24,'II-c) Reflexos'!N:N)</f>
        <v>9217.8113975547749</v>
      </c>
      <c r="K24" s="21">
        <f>'I-Cenário Base'!P24+SUMIF('II-a) Medidas a implementar'!$C:$C,$A24,'II-a) Medidas a implementar'!M:M)+SUMIF('II-c) Reflexos'!$D:$D,$A24,'II-c) Reflexos'!O:O)</f>
        <v>0</v>
      </c>
      <c r="L24" s="21">
        <f>'I-Cenário Base'!Q24+SUMIF('II-a) Medidas a implementar'!$C:$C,$A24,'II-a) Medidas a implementar'!N:N)+SUMIF('II-c) Reflexos'!$D:$D,$A24,'II-c) Reflexos'!P:P)</f>
        <v>0</v>
      </c>
    </row>
    <row r="25" spans="1:12" ht="20.149999999999999" customHeight="1" x14ac:dyDescent="0.35">
      <c r="A25" s="20" t="s">
        <v>56</v>
      </c>
      <c r="B25" s="21">
        <f>'I-Cenário Base'!G25+SUMIF('II-a) Medidas a implementar'!$C:$C,$A25,'II-a) Medidas a implementar'!D:D)+SUMIF('II-c) Reflexos'!$D:$D,$A25,'II-c) Reflexos'!F:F)</f>
        <v>9.5123883799999991</v>
      </c>
      <c r="C25" s="21">
        <f>'I-Cenário Base'!H25+SUMIF('II-a) Medidas a implementar'!$C:$C,$A25,'II-a) Medidas a implementar'!E:E)+SUMIF('II-c) Reflexos'!$D:$D,$A25,'II-c) Reflexos'!G:G)</f>
        <v>12.407495769999997</v>
      </c>
      <c r="D25" s="21">
        <f>'I-Cenário Base'!I25+SUMIF('II-a) Medidas a implementar'!$C:$C,$A25,'II-a) Medidas a implementar'!F:F)+SUMIF('II-c) Reflexos'!$D:$D,$A25,'II-c) Reflexos'!H:H)</f>
        <v>10.561163000000001</v>
      </c>
      <c r="E25" s="21">
        <f>'I-Cenário Base'!J25+SUMIF('II-a) Medidas a implementar'!$C:$C,$A25,'II-a) Medidas a implementar'!G:G)+SUMIF('II-c) Reflexos'!$D:$D,$A25,'II-c) Reflexos'!I:I)</f>
        <v>11.190761071414071</v>
      </c>
      <c r="F25" s="21">
        <f>'I-Cenário Base'!K25+SUMIF('II-a) Medidas a implementar'!$C:$C,$A25,'II-a) Medidas a implementar'!H:H)+SUMIF('II-c) Reflexos'!$D:$D,$A25,'II-c) Reflexos'!J:J)</f>
        <v>11.831745893062585</v>
      </c>
      <c r="G25" s="21">
        <f>'I-Cenário Base'!L25+SUMIF('II-a) Medidas a implementar'!$C:$C,$A25,'II-a) Medidas a implementar'!I:I)+SUMIF('II-c) Reflexos'!$D:$D,$A25,'II-c) Reflexos'!K:K)</f>
        <v>12.497028464751573</v>
      </c>
      <c r="H25" s="21">
        <f>'I-Cenário Base'!M25+SUMIF('II-a) Medidas a implementar'!$C:$C,$A25,'II-a) Medidas a implementar'!J:J)+SUMIF('II-c) Reflexos'!$D:$D,$A25,'II-c) Reflexos'!L:L)</f>
        <v>13.205531787487597</v>
      </c>
      <c r="I25" s="21">
        <f>'I-Cenário Base'!N25+SUMIF('II-a) Medidas a implementar'!$C:$C,$A25,'II-a) Medidas a implementar'!K:K)+SUMIF('II-c) Reflexos'!$D:$D,$A25,'II-c) Reflexos'!M:M)</f>
        <v>13.963723996733291</v>
      </c>
      <c r="J25" s="21">
        <f>'I-Cenário Base'!O25+SUMIF('II-a) Medidas a implementar'!$C:$C,$A25,'II-a) Medidas a implementar'!L:L)+SUMIF('II-c) Reflexos'!$D:$D,$A25,'II-c) Reflexos'!N:N)</f>
        <v>14.77551545378218</v>
      </c>
      <c r="K25" s="21">
        <f>'I-Cenário Base'!P25+SUMIF('II-a) Medidas a implementar'!$C:$C,$A25,'II-a) Medidas a implementar'!M:M)+SUMIF('II-c) Reflexos'!$D:$D,$A25,'II-c) Reflexos'!O:O)</f>
        <v>0</v>
      </c>
      <c r="L25" s="21">
        <f>'I-Cenário Base'!Q25+SUMIF('II-a) Medidas a implementar'!$C:$C,$A25,'II-a) Medidas a implementar'!N:N)+SUMIF('II-c) Reflexos'!$D:$D,$A25,'II-c) Reflexos'!P:P)</f>
        <v>0</v>
      </c>
    </row>
    <row r="26" spans="1:12" ht="20.149999999999999" customHeight="1" x14ac:dyDescent="0.35">
      <c r="A26" s="20" t="s">
        <v>57</v>
      </c>
      <c r="B26" s="21">
        <f>'I-Cenário Base'!G26+SUMIF('II-a) Medidas a implementar'!$C:$C,$A26,'II-a) Medidas a implementar'!D:D)+SUMIF('II-c) Reflexos'!$D:$D,$A26,'II-c) Reflexos'!F:F)</f>
        <v>5106.58908557</v>
      </c>
      <c r="C26" s="21">
        <f>'I-Cenário Base'!H26+SUMIF('II-a) Medidas a implementar'!$C:$C,$A26,'II-a) Medidas a implementar'!E:E)+SUMIF('II-c) Reflexos'!$D:$D,$A26,'II-c) Reflexos'!G:G)</f>
        <v>4093.9095780499979</v>
      </c>
      <c r="D26" s="21">
        <f>'I-Cenário Base'!I26+SUMIF('II-a) Medidas a implementar'!$C:$C,$A26,'II-a) Medidas a implementar'!F:F)+SUMIF('II-c) Reflexos'!$D:$D,$A26,'II-c) Reflexos'!H:H)</f>
        <v>3339.1090210000002</v>
      </c>
      <c r="E26" s="21">
        <f>'I-Cenário Base'!J26+SUMIF('II-a) Medidas a implementar'!$C:$C,$A26,'II-a) Medidas a implementar'!G:G)+SUMIF('II-c) Reflexos'!$D:$D,$A26,'II-c) Reflexos'!I:I)</f>
        <v>3538.1682155094427</v>
      </c>
      <c r="F26" s="21">
        <f>'I-Cenário Base'!K26+SUMIF('II-a) Medidas a implementar'!$C:$C,$A26,'II-a) Medidas a implementar'!H:H)+SUMIF('II-c) Reflexos'!$D:$D,$A26,'II-c) Reflexos'!J:J)</f>
        <v>3740.8275438704036</v>
      </c>
      <c r="G26" s="21">
        <f>'I-Cenário Base'!L26+SUMIF('II-a) Medidas a implementar'!$C:$C,$A26,'II-a) Medidas a implementar'!I:I)+SUMIF('II-c) Reflexos'!$D:$D,$A26,'II-c) Reflexos'!K:K)</f>
        <v>3951.1690599175258</v>
      </c>
      <c r="H26" s="21">
        <f>'I-Cenário Base'!M26+SUMIF('II-a) Medidas a implementar'!$C:$C,$A26,'II-a) Medidas a implementar'!J:J)+SUMIF('II-c) Reflexos'!$D:$D,$A26,'II-c) Reflexos'!L:L)</f>
        <v>4442.7956240010781</v>
      </c>
      <c r="I26" s="21">
        <f>'I-Cenário Base'!N26+SUMIF('II-a) Medidas a implementar'!$C:$C,$A26,'II-a) Medidas a implementar'!K:K)+SUMIF('II-c) Reflexos'!$D:$D,$A26,'II-c) Reflexos'!M:M)</f>
        <v>4966.1822580066528</v>
      </c>
      <c r="J26" s="21">
        <f>'I-Cenário Base'!O26+SUMIF('II-a) Medidas a implementar'!$C:$C,$A26,'II-a) Medidas a implementar'!L:L)+SUMIF('II-c) Reflexos'!$D:$D,$A26,'II-c) Reflexos'!N:N)</f>
        <v>5523.3052957234913</v>
      </c>
      <c r="K26" s="21">
        <f>'I-Cenário Base'!P26+SUMIF('II-a) Medidas a implementar'!$C:$C,$A26,'II-a) Medidas a implementar'!M:M)+SUMIF('II-c) Reflexos'!$D:$D,$A26,'II-c) Reflexos'!O:O)</f>
        <v>0</v>
      </c>
      <c r="L26" s="21">
        <f>'I-Cenário Base'!Q26+SUMIF('II-a) Medidas a implementar'!$C:$C,$A26,'II-a) Medidas a implementar'!N:N)+SUMIF('II-c) Reflexos'!$D:$D,$A26,'II-c) Reflexos'!P:P)</f>
        <v>0</v>
      </c>
    </row>
    <row r="27" spans="1:12" ht="20.149999999999999" customHeight="1" x14ac:dyDescent="0.35">
      <c r="A27" s="6" t="s">
        <v>58</v>
      </c>
      <c r="B27" s="5">
        <f t="shared" ref="B27" si="18">SUM(B28:B30)</f>
        <v>1411.9670301099989</v>
      </c>
      <c r="C27" s="5">
        <f t="shared" ref="C27:J27" si="19">SUM(C28:C30)</f>
        <v>1751.0382115900006</v>
      </c>
      <c r="D27" s="5">
        <f t="shared" si="19"/>
        <v>1522.701513</v>
      </c>
      <c r="E27" s="5">
        <f t="shared" si="19"/>
        <v>1613.4765475226268</v>
      </c>
      <c r="F27" s="5">
        <f t="shared" si="19"/>
        <v>1705.8933161809866</v>
      </c>
      <c r="G27" s="5">
        <f t="shared" si="19"/>
        <v>1801.8133184083315</v>
      </c>
      <c r="H27" s="5">
        <f t="shared" si="19"/>
        <v>1903.9648600042403</v>
      </c>
      <c r="I27" s="5">
        <f t="shared" si="19"/>
        <v>2013.2805124719875</v>
      </c>
      <c r="J27" s="5">
        <f t="shared" si="19"/>
        <v>2130.3240691227857</v>
      </c>
      <c r="K27" s="5">
        <f t="shared" ref="K27" si="20">SUM(K28:K30)</f>
        <v>0</v>
      </c>
      <c r="L27" s="5">
        <f t="shared" ref="L27" si="21">SUM(L28:L30)</f>
        <v>0</v>
      </c>
    </row>
    <row r="28" spans="1:12" ht="20.149999999999999" customHeight="1" x14ac:dyDescent="0.35">
      <c r="A28" s="20" t="s">
        <v>59</v>
      </c>
      <c r="B28" s="21">
        <f>'I-Cenário Base'!G28+SUMIF('II-a) Medidas a implementar'!$C:$C,$A28,'II-a) Medidas a implementar'!D:D)+SUMIF('II-c) Reflexos'!$D:$D,$A28,'II-c) Reflexos'!F:F)</f>
        <v>0</v>
      </c>
      <c r="C28" s="21">
        <f>'I-Cenário Base'!H28+SUMIF('II-a) Medidas a implementar'!$C:$C,$A28,'II-a) Medidas a implementar'!E:E)+SUMIF('II-c) Reflexos'!$D:$D,$A28,'II-c) Reflexos'!G:G)</f>
        <v>0</v>
      </c>
      <c r="D28" s="21">
        <f>'I-Cenário Base'!I28+SUMIF('II-a) Medidas a implementar'!$C:$C,$A28,'II-a) Medidas a implementar'!F:F)+SUMIF('II-c) Reflexos'!$D:$D,$A28,'II-c) Reflexos'!H:H)</f>
        <v>0</v>
      </c>
      <c r="E28" s="21">
        <f>'I-Cenário Base'!J28+SUMIF('II-a) Medidas a implementar'!$C:$C,$A28,'II-a) Medidas a implementar'!G:G)+SUMIF('II-c) Reflexos'!$D:$D,$A28,'II-c) Reflexos'!I:I)</f>
        <v>0</v>
      </c>
      <c r="F28" s="21">
        <f>'I-Cenário Base'!K28+SUMIF('II-a) Medidas a implementar'!$C:$C,$A28,'II-a) Medidas a implementar'!H:H)+SUMIF('II-c) Reflexos'!$D:$D,$A28,'II-c) Reflexos'!J:J)</f>
        <v>0</v>
      </c>
      <c r="G28" s="21">
        <f>'I-Cenário Base'!L28+SUMIF('II-a) Medidas a implementar'!$C:$C,$A28,'II-a) Medidas a implementar'!I:I)+SUMIF('II-c) Reflexos'!$D:$D,$A28,'II-c) Reflexos'!K:K)</f>
        <v>0</v>
      </c>
      <c r="H28" s="21">
        <f>'I-Cenário Base'!M28+SUMIF('II-a) Medidas a implementar'!$C:$C,$A28,'II-a) Medidas a implementar'!J:J)+SUMIF('II-c) Reflexos'!$D:$D,$A28,'II-c) Reflexos'!L:L)</f>
        <v>0</v>
      </c>
      <c r="I28" s="21">
        <f>'I-Cenário Base'!N28+SUMIF('II-a) Medidas a implementar'!$C:$C,$A28,'II-a) Medidas a implementar'!K:K)+SUMIF('II-c) Reflexos'!$D:$D,$A28,'II-c) Reflexos'!M:M)</f>
        <v>0</v>
      </c>
      <c r="J28" s="21">
        <f>'I-Cenário Base'!O28+SUMIF('II-a) Medidas a implementar'!$C:$C,$A28,'II-a) Medidas a implementar'!L:L)+SUMIF('II-c) Reflexos'!$D:$D,$A28,'II-c) Reflexos'!N:N)</f>
        <v>0</v>
      </c>
      <c r="K28" s="21">
        <f>'I-Cenário Base'!P28+SUMIF('II-a) Medidas a implementar'!$C:$C,$A28,'II-a) Medidas a implementar'!M:M)+SUMIF('II-c) Reflexos'!$D:$D,$A28,'II-c) Reflexos'!O:O)</f>
        <v>0</v>
      </c>
      <c r="L28" s="21">
        <f>'I-Cenário Base'!Q28+SUMIF('II-a) Medidas a implementar'!$C:$C,$A28,'II-a) Medidas a implementar'!N:N)+SUMIF('II-c) Reflexos'!$D:$D,$A28,'II-c) Reflexos'!P:P)</f>
        <v>0</v>
      </c>
    </row>
    <row r="29" spans="1:12" ht="20.149999999999999" customHeight="1" x14ac:dyDescent="0.35">
      <c r="A29" s="20" t="s">
        <v>60</v>
      </c>
      <c r="B29" s="21">
        <f>'I-Cenário Base'!G29+SUMIF('II-a) Medidas a implementar'!$C:$C,$A29,'II-a) Medidas a implementar'!D:D)+SUMIF('II-c) Reflexos'!$D:$D,$A29,'II-c) Reflexos'!F:F)</f>
        <v>0</v>
      </c>
      <c r="C29" s="21">
        <f>'I-Cenário Base'!H29+SUMIF('II-a) Medidas a implementar'!$C:$C,$A29,'II-a) Medidas a implementar'!E:E)+SUMIF('II-c) Reflexos'!$D:$D,$A29,'II-c) Reflexos'!G:G)</f>
        <v>0</v>
      </c>
      <c r="D29" s="21">
        <f>'I-Cenário Base'!I29+SUMIF('II-a) Medidas a implementar'!$C:$C,$A29,'II-a) Medidas a implementar'!F:F)+SUMIF('II-c) Reflexos'!$D:$D,$A29,'II-c) Reflexos'!H:H)</f>
        <v>0</v>
      </c>
      <c r="E29" s="21">
        <f>'I-Cenário Base'!J29+SUMIF('II-a) Medidas a implementar'!$C:$C,$A29,'II-a) Medidas a implementar'!G:G)+SUMIF('II-c) Reflexos'!$D:$D,$A29,'II-c) Reflexos'!I:I)</f>
        <v>0</v>
      </c>
      <c r="F29" s="21">
        <f>'I-Cenário Base'!K29+SUMIF('II-a) Medidas a implementar'!$C:$C,$A29,'II-a) Medidas a implementar'!H:H)+SUMIF('II-c) Reflexos'!$D:$D,$A29,'II-c) Reflexos'!J:J)</f>
        <v>0</v>
      </c>
      <c r="G29" s="21">
        <f>'I-Cenário Base'!L29+SUMIF('II-a) Medidas a implementar'!$C:$C,$A29,'II-a) Medidas a implementar'!I:I)+SUMIF('II-c) Reflexos'!$D:$D,$A29,'II-c) Reflexos'!K:K)</f>
        <v>0</v>
      </c>
      <c r="H29" s="21">
        <f>'I-Cenário Base'!M29+SUMIF('II-a) Medidas a implementar'!$C:$C,$A29,'II-a) Medidas a implementar'!J:J)+SUMIF('II-c) Reflexos'!$D:$D,$A29,'II-c) Reflexos'!L:L)</f>
        <v>0</v>
      </c>
      <c r="I29" s="21">
        <f>'I-Cenário Base'!N29+SUMIF('II-a) Medidas a implementar'!$C:$C,$A29,'II-a) Medidas a implementar'!K:K)+SUMIF('II-c) Reflexos'!$D:$D,$A29,'II-c) Reflexos'!M:M)</f>
        <v>0</v>
      </c>
      <c r="J29" s="21">
        <f>'I-Cenário Base'!O29+SUMIF('II-a) Medidas a implementar'!$C:$C,$A29,'II-a) Medidas a implementar'!L:L)+SUMIF('II-c) Reflexos'!$D:$D,$A29,'II-c) Reflexos'!N:N)</f>
        <v>0</v>
      </c>
      <c r="K29" s="21">
        <f>'I-Cenário Base'!P29+SUMIF('II-a) Medidas a implementar'!$C:$C,$A29,'II-a) Medidas a implementar'!M:M)+SUMIF('II-c) Reflexos'!$D:$D,$A29,'II-c) Reflexos'!O:O)</f>
        <v>0</v>
      </c>
      <c r="L29" s="21">
        <f>'I-Cenário Base'!Q29+SUMIF('II-a) Medidas a implementar'!$C:$C,$A29,'II-a) Medidas a implementar'!N:N)+SUMIF('II-c) Reflexos'!$D:$D,$A29,'II-c) Reflexos'!P:P)</f>
        <v>0</v>
      </c>
    </row>
    <row r="30" spans="1:12" ht="20.149999999999999" customHeight="1" x14ac:dyDescent="0.35">
      <c r="A30" s="20" t="s">
        <v>61</v>
      </c>
      <c r="B30" s="21">
        <f>'I-Cenário Base'!G30+SUMIF('II-a) Medidas a implementar'!$C:$C,$A30,'II-a) Medidas a implementar'!D:D)+SUMIF('II-c) Reflexos'!$D:$D,$A30,'II-c) Reflexos'!F:F)</f>
        <v>1411.9670301099989</v>
      </c>
      <c r="C30" s="21">
        <f>'I-Cenário Base'!H30+SUMIF('II-a) Medidas a implementar'!$C:$C,$A30,'II-a) Medidas a implementar'!E:E)+SUMIF('II-c) Reflexos'!$D:$D,$A30,'II-c) Reflexos'!G:G)</f>
        <v>1751.0382115900006</v>
      </c>
      <c r="D30" s="21">
        <f>'I-Cenário Base'!I30+SUMIF('II-a) Medidas a implementar'!$C:$C,$A30,'II-a) Medidas a implementar'!F:F)+SUMIF('II-c) Reflexos'!$D:$D,$A30,'II-c) Reflexos'!H:H)</f>
        <v>1522.701513</v>
      </c>
      <c r="E30" s="21">
        <f>'I-Cenário Base'!J30+SUMIF('II-a) Medidas a implementar'!$C:$C,$A30,'II-a) Medidas a implementar'!G:G)+SUMIF('II-c) Reflexos'!$D:$D,$A30,'II-c) Reflexos'!I:I)</f>
        <v>1613.4765475226268</v>
      </c>
      <c r="F30" s="21">
        <f>'I-Cenário Base'!K30+SUMIF('II-a) Medidas a implementar'!$C:$C,$A30,'II-a) Medidas a implementar'!H:H)+SUMIF('II-c) Reflexos'!$D:$D,$A30,'II-c) Reflexos'!J:J)</f>
        <v>1705.8933161809866</v>
      </c>
      <c r="G30" s="21">
        <f>'I-Cenário Base'!L30+SUMIF('II-a) Medidas a implementar'!$C:$C,$A30,'II-a) Medidas a implementar'!I:I)+SUMIF('II-c) Reflexos'!$D:$D,$A30,'II-c) Reflexos'!K:K)</f>
        <v>1801.8133184083315</v>
      </c>
      <c r="H30" s="21">
        <f>'I-Cenário Base'!M30+SUMIF('II-a) Medidas a implementar'!$C:$C,$A30,'II-a) Medidas a implementar'!J:J)+SUMIF('II-c) Reflexos'!$D:$D,$A30,'II-c) Reflexos'!L:L)</f>
        <v>1903.9648600042403</v>
      </c>
      <c r="I30" s="21">
        <f>'I-Cenário Base'!N30+SUMIF('II-a) Medidas a implementar'!$C:$C,$A30,'II-a) Medidas a implementar'!K:K)+SUMIF('II-c) Reflexos'!$D:$D,$A30,'II-c) Reflexos'!M:M)</f>
        <v>2013.2805124719875</v>
      </c>
      <c r="J30" s="21">
        <f>'I-Cenário Base'!O30+SUMIF('II-a) Medidas a implementar'!$C:$C,$A30,'II-a) Medidas a implementar'!L:L)+SUMIF('II-c) Reflexos'!$D:$D,$A30,'II-c) Reflexos'!N:N)</f>
        <v>2130.3240691227857</v>
      </c>
      <c r="K30" s="21">
        <f>'I-Cenário Base'!P30+SUMIF('II-a) Medidas a implementar'!$C:$C,$A30,'II-a) Medidas a implementar'!M:M)+SUMIF('II-c) Reflexos'!$D:$D,$A30,'II-c) Reflexos'!O:O)</f>
        <v>0</v>
      </c>
      <c r="L30" s="21">
        <f>'I-Cenário Base'!Q30+SUMIF('II-a) Medidas a implementar'!$C:$C,$A30,'II-a) Medidas a implementar'!N:N)+SUMIF('II-c) Reflexos'!$D:$D,$A30,'II-c) Reflexos'!P:P)</f>
        <v>0</v>
      </c>
    </row>
    <row r="31" spans="1:12" ht="20.149999999999999" customHeight="1" x14ac:dyDescent="0.35">
      <c r="A31" s="6" t="s">
        <v>62</v>
      </c>
      <c r="B31" s="5">
        <f>'I-Cenário Base'!G31+SUMIF('II-a) Medidas a implementar'!$C:$C,$A31,'II-a) Medidas a implementar'!D:D)+SUMIF('II-c) Reflexos'!$D:$D,$A31,'II-c) Reflexos'!F:F)</f>
        <v>8585.3242609500012</v>
      </c>
      <c r="C31" s="5">
        <f>'I-Cenário Base'!H31+SUMIF('II-a) Medidas a implementar'!$C:$C,$A31,'II-a) Medidas a implementar'!E:E)+SUMIF('II-c) Reflexos'!$D:$D,$A31,'II-c) Reflexos'!G:G)</f>
        <v>9464.5144483899985</v>
      </c>
      <c r="D31" s="5">
        <f>'I-Cenário Base'!I31+SUMIF('II-a) Medidas a implementar'!$C:$C,$A31,'II-a) Medidas a implementar'!F:F)+SUMIF('II-c) Reflexos'!$D:$D,$A31,'II-c) Reflexos'!H:H)</f>
        <v>10012.361322897164</v>
      </c>
      <c r="E31" s="5">
        <f>'I-Cenário Base'!J31+SUMIF('II-a) Medidas a implementar'!$C:$C,$A31,'II-a) Medidas a implementar'!G:G)+SUMIF('II-c) Reflexos'!$D:$D,$A31,'II-c) Reflexos'!I:I)</f>
        <v>10593.958002773288</v>
      </c>
      <c r="F31" s="5">
        <f>'I-Cenário Base'!K31+SUMIF('II-a) Medidas a implementar'!$C:$C,$A31,'II-a) Medidas a implementar'!H:H)+SUMIF('II-c) Reflexos'!$D:$D,$A31,'II-c) Reflexos'!J:J)</f>
        <v>11173.887775014366</v>
      </c>
      <c r="G31" s="5">
        <f>'I-Cenário Base'!L31+SUMIF('II-a) Medidas a implementar'!$C:$C,$A31,'II-a) Medidas a implementar'!I:I)+SUMIF('II-c) Reflexos'!$D:$D,$A31,'II-c) Reflexos'!K:K)</f>
        <v>11775.045420377272</v>
      </c>
      <c r="H31" s="5">
        <f>'I-Cenário Base'!M31+SUMIF('II-a) Medidas a implementar'!$C:$C,$A31,'II-a) Medidas a implementar'!J:J)+SUMIF('II-c) Reflexos'!$D:$D,$A31,'II-c) Reflexos'!L:L)</f>
        <v>12414.488698816091</v>
      </c>
      <c r="I31" s="5">
        <f>'I-Cenário Base'!N31+SUMIF('II-a) Medidas a implementar'!$C:$C,$A31,'II-a) Medidas a implementar'!K:K)+SUMIF('II-c) Reflexos'!$D:$D,$A31,'II-c) Reflexos'!M:M)</f>
        <v>13097.970047451208</v>
      </c>
      <c r="J31" s="5">
        <f>'I-Cenário Base'!O31+SUMIF('II-a) Medidas a implementar'!$C:$C,$A31,'II-a) Medidas a implementar'!L:L)+SUMIF('II-c) Reflexos'!$D:$D,$A31,'II-c) Reflexos'!N:N)</f>
        <v>13828.91757835904</v>
      </c>
      <c r="K31" s="5">
        <f>'I-Cenário Base'!P31+SUMIF('II-a) Medidas a implementar'!$C:$C,$A31,'II-a) Medidas a implementar'!M:M)+SUMIF('II-c) Reflexos'!$D:$D,$A31,'II-c) Reflexos'!O:O)</f>
        <v>0</v>
      </c>
      <c r="L31" s="5">
        <f>'I-Cenário Base'!Q31+SUMIF('II-a) Medidas a implementar'!$C:$C,$A31,'II-a) Medidas a implementar'!N:N)+SUMIF('II-c) Reflexos'!$D:$D,$A31,'II-c) Reflexos'!P:P)</f>
        <v>0</v>
      </c>
    </row>
    <row r="32" spans="1:12" ht="20.149999999999999" customHeight="1" x14ac:dyDescent="0.35">
      <c r="A32" s="8" t="s">
        <v>63</v>
      </c>
      <c r="B32" s="9">
        <f t="shared" ref="B32:K32" si="22">B8-B19-B28</f>
        <v>70462.455417509962</v>
      </c>
      <c r="C32" s="9">
        <f t="shared" si="22"/>
        <v>75668.702592739981</v>
      </c>
      <c r="D32" s="9">
        <f t="shared" si="22"/>
        <v>79484.768285055005</v>
      </c>
      <c r="E32" s="9">
        <f t="shared" si="22"/>
        <v>85213.117397326161</v>
      </c>
      <c r="F32" s="9">
        <f t="shared" si="22"/>
        <v>88447.789715602092</v>
      </c>
      <c r="G32" s="9">
        <f t="shared" si="22"/>
        <v>93088.275876046813</v>
      </c>
      <c r="H32" s="9">
        <f t="shared" si="22"/>
        <v>98288.00702376329</v>
      </c>
      <c r="I32" s="9">
        <f t="shared" si="22"/>
        <v>103838.88909782381</v>
      </c>
      <c r="J32" s="9">
        <f t="shared" si="22"/>
        <v>109767.59479570319</v>
      </c>
      <c r="K32" s="9">
        <f t="shared" si="22"/>
        <v>0</v>
      </c>
      <c r="L32" s="9">
        <f t="shared" ref="L32" si="23">L8-L19-L28</f>
        <v>0</v>
      </c>
    </row>
    <row r="33" spans="1:12" ht="20.149999999999999" customHeight="1" x14ac:dyDescent="0.35">
      <c r="A33" s="10" t="s">
        <v>64</v>
      </c>
      <c r="B33" s="4">
        <f t="shared" ref="B33" si="24">B34+B35+B36+B39+B40</f>
        <v>4325.0236192799994</v>
      </c>
      <c r="C33" s="4">
        <f t="shared" ref="C33:J33" si="25">C34+C35+C36+C39+C40</f>
        <v>1485.7112672899998</v>
      </c>
      <c r="D33" s="4">
        <f t="shared" si="25"/>
        <v>6280.3125585098014</v>
      </c>
      <c r="E33" s="4">
        <f t="shared" si="25"/>
        <v>572.0529619835379</v>
      </c>
      <c r="F33" s="4">
        <f t="shared" si="25"/>
        <v>624.16900582556286</v>
      </c>
      <c r="G33" s="4">
        <f t="shared" si="25"/>
        <v>628.47420785266706</v>
      </c>
      <c r="H33" s="4">
        <f t="shared" si="25"/>
        <v>349.83519032083973</v>
      </c>
      <c r="I33" s="4">
        <f t="shared" si="25"/>
        <v>344.33145097362433</v>
      </c>
      <c r="J33" s="4">
        <f t="shared" si="25"/>
        <v>364.34941540481964</v>
      </c>
      <c r="K33" s="4">
        <f t="shared" ref="K33" si="26">K34+K35+K36+K39+K40</f>
        <v>0</v>
      </c>
      <c r="L33" s="4">
        <f t="shared" ref="L33" si="27">L34+L35+L36+L39+L40</f>
        <v>0</v>
      </c>
    </row>
    <row r="34" spans="1:12" ht="20.149999999999999" customHeight="1" x14ac:dyDescent="0.35">
      <c r="A34" s="6" t="s">
        <v>65</v>
      </c>
      <c r="B34" s="5">
        <f>'I-Cenário Base'!G34+SUMIF('II-a) Medidas a implementar'!$C:$C,$A34,'II-a) Medidas a implementar'!D:D)+SUMIF('II-c) Reflexos'!$D:$D,$A34,'II-c) Reflexos'!F:F)</f>
        <v>78.658879999999996</v>
      </c>
      <c r="C34" s="5">
        <f>'I-Cenário Base'!H34+SUMIF('II-a) Medidas a implementar'!$C:$C,$A34,'II-a) Medidas a implementar'!E:E)+SUMIF('II-c) Reflexos'!$D:$D,$A34,'II-c) Reflexos'!G:G)</f>
        <v>1221.3742070999999</v>
      </c>
      <c r="D34" s="5">
        <f>'I-Cenário Base'!I34+SUMIF('II-a) Medidas a implementar'!$C:$C,$A34,'II-a) Medidas a implementar'!F:F)+SUMIF('II-c) Reflexos'!$D:$D,$A34,'II-c) Reflexos'!H:H)</f>
        <v>6019.8848545098008</v>
      </c>
      <c r="E34" s="5">
        <f>'I-Cenário Base'!J34+SUMIF('II-a) Medidas a implementar'!$C:$C,$A34,'II-a) Medidas a implementar'!G:G)+SUMIF('II-c) Reflexos'!$D:$D,$A34,'II-c) Reflexos'!I:I)</f>
        <v>296.10000000000002</v>
      </c>
      <c r="F34" s="5">
        <f>'I-Cenário Base'!K34+SUMIF('II-a) Medidas a implementar'!$C:$C,$A34,'II-a) Medidas a implementar'!H:H)+SUMIF('II-c) Reflexos'!$D:$D,$A34,'II-c) Reflexos'!J:J)</f>
        <v>332.40999999999997</v>
      </c>
      <c r="G34" s="5">
        <f>'I-Cenário Base'!L34+SUMIF('II-a) Medidas a implementar'!$C:$C,$A34,'II-a) Medidas a implementar'!I:I)+SUMIF('II-c) Reflexos'!$D:$D,$A34,'II-c) Reflexos'!K:K)</f>
        <v>320.31</v>
      </c>
      <c r="H34" s="5">
        <f>'I-Cenário Base'!M34+SUMIF('II-a) Medidas a implementar'!$C:$C,$A34,'II-a) Medidas a implementar'!J:J)+SUMIF('II-c) Reflexos'!$D:$D,$A34,'II-c) Reflexos'!L:L)</f>
        <v>24.2</v>
      </c>
      <c r="I34" s="5">
        <f>'I-Cenário Base'!N34+SUMIF('II-a) Medidas a implementar'!$C:$C,$A34,'II-a) Medidas a implementar'!K:K)+SUMIF('II-c) Reflexos'!$D:$D,$A34,'II-c) Reflexos'!M:M)</f>
        <v>0</v>
      </c>
      <c r="J34" s="5">
        <f>'I-Cenário Base'!O34+SUMIF('II-a) Medidas a implementar'!$C:$C,$A34,'II-a) Medidas a implementar'!L:L)+SUMIF('II-c) Reflexos'!$D:$D,$A34,'II-c) Reflexos'!N:N)</f>
        <v>0</v>
      </c>
      <c r="K34" s="5">
        <f>'I-Cenário Base'!P34+SUMIF('II-a) Medidas a implementar'!$C:$C,$A34,'II-a) Medidas a implementar'!M:M)+SUMIF('II-c) Reflexos'!$D:$D,$A34,'II-c) Reflexos'!O:O)</f>
        <v>0</v>
      </c>
      <c r="L34" s="5">
        <f>'I-Cenário Base'!Q34+SUMIF('II-a) Medidas a implementar'!$C:$C,$A34,'II-a) Medidas a implementar'!N:N)+SUMIF('II-c) Reflexos'!$D:$D,$A34,'II-c) Reflexos'!P:P)</f>
        <v>0</v>
      </c>
    </row>
    <row r="35" spans="1:12" ht="20.149999999999999" customHeight="1" x14ac:dyDescent="0.35">
      <c r="A35" s="6" t="s">
        <v>66</v>
      </c>
      <c r="B35" s="5">
        <f>'I-Cenário Base'!G35+SUMIF('II-a) Medidas a implementar'!$C:$C,$A35,'II-a) Medidas a implementar'!D:D)+SUMIF('II-c) Reflexos'!$D:$D,$A35,'II-c) Reflexos'!F:F)</f>
        <v>20.734448150000002</v>
      </c>
      <c r="C35" s="5">
        <f>'I-Cenário Base'!H35+SUMIF('II-a) Medidas a implementar'!$C:$C,$A35,'II-a) Medidas a implementar'!E:E)+SUMIF('II-c) Reflexos'!$D:$D,$A35,'II-c) Reflexos'!G:G)</f>
        <v>34.322691730000003</v>
      </c>
      <c r="D35" s="5">
        <f>'I-Cenário Base'!I35+SUMIF('II-a) Medidas a implementar'!$C:$C,$A35,'II-a) Medidas a implementar'!F:F)+SUMIF('II-c) Reflexos'!$D:$D,$A35,'II-c) Reflexos'!H:H)</f>
        <v>35.561087999999998</v>
      </c>
      <c r="E35" s="5">
        <f>'I-Cenário Base'!J35+SUMIF('II-a) Medidas a implementar'!$C:$C,$A35,'II-a) Medidas a implementar'!G:G)+SUMIF('II-c) Reflexos'!$D:$D,$A35,'II-c) Reflexos'!I:I)</f>
        <v>37.681043200216685</v>
      </c>
      <c r="F35" s="5">
        <f>'I-Cenário Base'!K35+SUMIF('II-a) Medidas a implementar'!$C:$C,$A35,'II-a) Medidas a implementar'!H:H)+SUMIF('II-c) Reflexos'!$D:$D,$A35,'II-c) Reflexos'!J:J)</f>
        <v>39.839339369805877</v>
      </c>
      <c r="G35" s="5">
        <f>'I-Cenário Base'!L35+SUMIF('II-a) Medidas a implementar'!$C:$C,$A35,'II-a) Medidas a implementar'!I:I)+SUMIF('II-c) Reflexos'!$D:$D,$A35,'II-c) Reflexos'!K:K)</f>
        <v>42.079449864899871</v>
      </c>
      <c r="H35" s="5">
        <f>'I-Cenário Base'!M35+SUMIF('II-a) Medidas a implementar'!$C:$C,$A35,'II-a) Medidas a implementar'!J:J)+SUMIF('II-c) Reflexos'!$D:$D,$A35,'II-c) Reflexos'!L:L)</f>
        <v>44.465091390185314</v>
      </c>
      <c r="I35" s="5">
        <f>'I-Cenário Base'!N35+SUMIF('II-a) Medidas a implementar'!$C:$C,$A35,'II-a) Medidas a implementar'!K:K)+SUMIF('II-c) Reflexos'!$D:$D,$A35,'II-c) Reflexos'!M:M)</f>
        <v>47.018043169634275</v>
      </c>
      <c r="J35" s="5">
        <f>'I-Cenário Base'!O35+SUMIF('II-a) Medidas a implementar'!$C:$C,$A35,'II-a) Medidas a implementar'!L:L)+SUMIF('II-c) Reflexos'!$D:$D,$A35,'II-c) Reflexos'!N:N)</f>
        <v>49.751472001455518</v>
      </c>
      <c r="K35" s="5">
        <f>'I-Cenário Base'!P35+SUMIF('II-a) Medidas a implementar'!$C:$C,$A35,'II-a) Medidas a implementar'!M:M)+SUMIF('II-c) Reflexos'!$D:$D,$A35,'II-c) Reflexos'!O:O)</f>
        <v>0</v>
      </c>
      <c r="L35" s="5">
        <f>'I-Cenário Base'!Q35+SUMIF('II-a) Medidas a implementar'!$C:$C,$A35,'II-a) Medidas a implementar'!N:N)+SUMIF('II-c) Reflexos'!$D:$D,$A35,'II-c) Reflexos'!P:P)</f>
        <v>0</v>
      </c>
    </row>
    <row r="36" spans="1:12" ht="20.149999999999999" customHeight="1" x14ac:dyDescent="0.35">
      <c r="A36" s="6" t="s">
        <v>67</v>
      </c>
      <c r="B36" s="5">
        <f t="shared" ref="B36" si="28">SUM(B37:B38)</f>
        <v>4008.9039867099996</v>
      </c>
      <c r="C36" s="5">
        <f t="shared" ref="C36:J36" si="29">SUM(C37:C38)</f>
        <v>42.639101029999999</v>
      </c>
      <c r="D36" s="5">
        <f t="shared" si="29"/>
        <v>53.263479000000004</v>
      </c>
      <c r="E36" s="5">
        <f t="shared" si="29"/>
        <v>56.438752751120397</v>
      </c>
      <c r="F36" s="5">
        <f t="shared" si="29"/>
        <v>59.671453693923226</v>
      </c>
      <c r="G36" s="5">
        <f t="shared" si="29"/>
        <v>63.026696320726955</v>
      </c>
      <c r="H36" s="5">
        <f t="shared" si="29"/>
        <v>66.599915657648523</v>
      </c>
      <c r="I36" s="5">
        <f t="shared" si="29"/>
        <v>70.423732676202405</v>
      </c>
      <c r="J36" s="5">
        <f t="shared" si="29"/>
        <v>74.517868636882383</v>
      </c>
      <c r="K36" s="5">
        <f t="shared" ref="K36" si="30">SUM(K37:K38)</f>
        <v>0</v>
      </c>
      <c r="L36" s="5">
        <f t="shared" ref="L36" si="31">SUM(L37:L38)</f>
        <v>0</v>
      </c>
    </row>
    <row r="37" spans="1:12" ht="20.149999999999999" customHeight="1" x14ac:dyDescent="0.35">
      <c r="A37" s="20" t="s">
        <v>68</v>
      </c>
      <c r="B37" s="21">
        <f>'I-Cenário Base'!G37+SUMIF('II-a) Medidas a implementar'!$C:$C,$A37,'II-a) Medidas a implementar'!D:D)+SUMIF('II-c) Reflexos'!$D:$D,$A37,'II-c) Reflexos'!F:F)</f>
        <v>3997.0742723499998</v>
      </c>
      <c r="C37" s="21">
        <f>'I-Cenário Base'!H37+SUMIF('II-a) Medidas a implementar'!$C:$C,$A37,'II-a) Medidas a implementar'!E:E)+SUMIF('II-c) Reflexos'!$D:$D,$A37,'II-c) Reflexos'!G:G)</f>
        <v>23.026344699999996</v>
      </c>
      <c r="D37" s="21">
        <f>'I-Cenário Base'!I37+SUMIF('II-a) Medidas a implementar'!$C:$C,$A37,'II-a) Medidas a implementar'!F:F)+SUMIF('II-c) Reflexos'!$D:$D,$A37,'II-c) Reflexos'!H:H)</f>
        <v>31.796841000000001</v>
      </c>
      <c r="E37" s="21">
        <f>'I-Cenário Base'!J37+SUMIF('II-a) Medidas a implementar'!$C:$C,$A37,'II-a) Medidas a implementar'!G:G)+SUMIF('II-c) Reflexos'!$D:$D,$A37,'II-c) Reflexos'!I:I)</f>
        <v>33.692392632965039</v>
      </c>
      <c r="F37" s="21">
        <f>'I-Cenário Base'!K37+SUMIF('II-a) Medidas a implementar'!$C:$C,$A37,'II-a) Medidas a implementar'!H:H)+SUMIF('II-c) Reflexos'!$D:$D,$A37,'II-c) Reflexos'!J:J)</f>
        <v>35.622226729585947</v>
      </c>
      <c r="G37" s="21">
        <f>'I-Cenário Base'!L37+SUMIF('II-a) Medidas a implementar'!$C:$C,$A37,'II-a) Medidas a implementar'!I:I)+SUMIF('II-c) Reflexos'!$D:$D,$A37,'II-c) Reflexos'!K:K)</f>
        <v>37.625214861865111</v>
      </c>
      <c r="H37" s="21">
        <f>'I-Cenário Base'!M37+SUMIF('II-a) Medidas a implementar'!$C:$C,$A37,'II-a) Medidas a implementar'!J:J)+SUMIF('II-c) Reflexos'!$D:$D,$A37,'II-c) Reflexos'!L:L)</f>
        <v>39.758329131667509</v>
      </c>
      <c r="I37" s="21">
        <f>'I-Cenário Base'!N37+SUMIF('II-a) Medidas a implementar'!$C:$C,$A37,'II-a) Medidas a implementar'!K:K)+SUMIF('II-c) Reflexos'!$D:$D,$A37,'II-c) Reflexos'!M:M)</f>
        <v>42.041043367289483</v>
      </c>
      <c r="J37" s="21">
        <f>'I-Cenário Base'!O37+SUMIF('II-a) Medidas a implementar'!$C:$C,$A37,'II-a) Medidas a implementar'!L:L)+SUMIF('II-c) Reflexos'!$D:$D,$A37,'II-c) Reflexos'!N:N)</f>
        <v>44.485130622163005</v>
      </c>
      <c r="K37" s="21">
        <f>'I-Cenário Base'!P37+SUMIF('II-a) Medidas a implementar'!$C:$C,$A37,'II-a) Medidas a implementar'!M:M)+SUMIF('II-c) Reflexos'!$D:$D,$A37,'II-c) Reflexos'!O:O)</f>
        <v>0</v>
      </c>
      <c r="L37" s="21">
        <f>'I-Cenário Base'!Q37+SUMIF('II-a) Medidas a implementar'!$C:$C,$A37,'II-a) Medidas a implementar'!N:N)+SUMIF('II-c) Reflexos'!$D:$D,$A37,'II-c) Reflexos'!P:P)</f>
        <v>0</v>
      </c>
    </row>
    <row r="38" spans="1:12" ht="20.149999999999999" customHeight="1" x14ac:dyDescent="0.35">
      <c r="A38" s="20" t="s">
        <v>69</v>
      </c>
      <c r="B38" s="21">
        <f>'I-Cenário Base'!G38+SUMIF('II-a) Medidas a implementar'!$C:$C,$A38,'II-a) Medidas a implementar'!D:D)+SUMIF('II-c) Reflexos'!$D:$D,$A38,'II-c) Reflexos'!F:F)</f>
        <v>11.829714360000001</v>
      </c>
      <c r="C38" s="21">
        <f>'I-Cenário Base'!H38+SUMIF('II-a) Medidas a implementar'!$C:$C,$A38,'II-a) Medidas a implementar'!E:E)+SUMIF('II-c) Reflexos'!$D:$D,$A38,'II-c) Reflexos'!G:G)</f>
        <v>19.612756330000003</v>
      </c>
      <c r="D38" s="21">
        <f>'I-Cenário Base'!I38+SUMIF('II-a) Medidas a implementar'!$C:$C,$A38,'II-a) Medidas a implementar'!F:F)+SUMIF('II-c) Reflexos'!$D:$D,$A38,'II-c) Reflexos'!H:H)</f>
        <v>21.466638</v>
      </c>
      <c r="E38" s="21">
        <f>'I-Cenário Base'!J38+SUMIF('II-a) Medidas a implementar'!$C:$C,$A38,'II-a) Medidas a implementar'!G:G)+SUMIF('II-c) Reflexos'!$D:$D,$A38,'II-c) Reflexos'!I:I)</f>
        <v>22.746360118155359</v>
      </c>
      <c r="F38" s="21">
        <f>'I-Cenário Base'!K38+SUMIF('II-a) Medidas a implementar'!$C:$C,$A38,'II-a) Medidas a implementar'!H:H)+SUMIF('II-c) Reflexos'!$D:$D,$A38,'II-c) Reflexos'!J:J)</f>
        <v>24.049226964337283</v>
      </c>
      <c r="G38" s="21">
        <f>'I-Cenário Base'!L38+SUMIF('II-a) Medidas a implementar'!$C:$C,$A38,'II-a) Medidas a implementar'!I:I)+SUMIF('II-c) Reflexos'!$D:$D,$A38,'II-c) Reflexos'!K:K)</f>
        <v>25.401481458861845</v>
      </c>
      <c r="H38" s="21">
        <f>'I-Cenário Base'!M38+SUMIF('II-a) Medidas a implementar'!$C:$C,$A38,'II-a) Medidas a implementar'!J:J)+SUMIF('II-c) Reflexos'!$D:$D,$A38,'II-c) Reflexos'!L:L)</f>
        <v>26.841586525981008</v>
      </c>
      <c r="I38" s="21">
        <f>'I-Cenário Base'!N38+SUMIF('II-a) Medidas a implementar'!$C:$C,$A38,'II-a) Medidas a implementar'!K:K)+SUMIF('II-c) Reflexos'!$D:$D,$A38,'II-c) Reflexos'!M:M)</f>
        <v>28.382689308912923</v>
      </c>
      <c r="J38" s="21">
        <f>'I-Cenário Base'!O38+SUMIF('II-a) Medidas a implementar'!$C:$C,$A38,'II-a) Medidas a implementar'!L:L)+SUMIF('II-c) Reflexos'!$D:$D,$A38,'II-c) Reflexos'!N:N)</f>
        <v>30.032738014719378</v>
      </c>
      <c r="K38" s="21">
        <f>'I-Cenário Base'!P38+SUMIF('II-a) Medidas a implementar'!$C:$C,$A38,'II-a) Medidas a implementar'!M:M)+SUMIF('II-c) Reflexos'!$D:$D,$A38,'II-c) Reflexos'!O:O)</f>
        <v>0</v>
      </c>
      <c r="L38" s="21">
        <f>'I-Cenário Base'!Q38+SUMIF('II-a) Medidas a implementar'!$C:$C,$A38,'II-a) Medidas a implementar'!N:N)+SUMIF('II-c) Reflexos'!$D:$D,$A38,'II-c) Reflexos'!P:P)</f>
        <v>0</v>
      </c>
    </row>
    <row r="39" spans="1:12" ht="20.149999999999999" customHeight="1" x14ac:dyDescent="0.35">
      <c r="A39" s="6" t="s">
        <v>70</v>
      </c>
      <c r="B39" s="5">
        <f>'I-Cenário Base'!G39+SUMIF('II-a) Medidas a implementar'!$C:$C,$A39,'II-a) Medidas a implementar'!D:D)+SUMIF('II-c) Reflexos'!$D:$D,$A39,'II-c) Reflexos'!F:F)</f>
        <v>186.69983098999998</v>
      </c>
      <c r="C39" s="5">
        <f>'I-Cenário Base'!H39+SUMIF('II-a) Medidas a implementar'!$C:$C,$A39,'II-a) Medidas a implementar'!E:E)+SUMIF('II-c) Reflexos'!$D:$D,$A39,'II-c) Reflexos'!G:G)</f>
        <v>186.75784884000001</v>
      </c>
      <c r="D39" s="5">
        <f>'I-Cenário Base'!I39+SUMIF('II-a) Medidas a implementar'!$C:$C,$A39,'II-a) Medidas a implementar'!F:F)+SUMIF('II-c) Reflexos'!$D:$D,$A39,'II-c) Reflexos'!H:H)</f>
        <v>167.19533999999999</v>
      </c>
      <c r="E39" s="5">
        <f>'I-Cenário Base'!J39+SUMIF('II-a) Medidas a implementar'!$C:$C,$A39,'II-a) Medidas a implementar'!G:G)+SUMIF('II-c) Reflexos'!$D:$D,$A39,'II-c) Reflexos'!I:I)</f>
        <v>177.16260057664482</v>
      </c>
      <c r="F39" s="5">
        <f>'I-Cenário Base'!K39+SUMIF('II-a) Medidas a implementar'!$C:$C,$A39,'II-a) Medidas a implementar'!H:H)+SUMIF('II-c) Reflexos'!$D:$D,$A39,'II-c) Reflexos'!J:J)</f>
        <v>187.31012648741455</v>
      </c>
      <c r="G39" s="5">
        <f>'I-Cenário Base'!L39+SUMIF('II-a) Medidas a implementar'!$C:$C,$A39,'II-a) Medidas a implementar'!I:I)+SUMIF('II-c) Reflexos'!$D:$D,$A39,'II-c) Reflexos'!K:K)</f>
        <v>197.84231368778393</v>
      </c>
      <c r="H39" s="5">
        <f>'I-Cenário Base'!M39+SUMIF('II-a) Medidas a implementar'!$C:$C,$A39,'II-a) Medidas a implementar'!J:J)+SUMIF('II-c) Reflexos'!$D:$D,$A39,'II-c) Reflexos'!L:L)</f>
        <v>209.05873501713748</v>
      </c>
      <c r="I39" s="5">
        <f>'I-Cenário Base'!N39+SUMIF('II-a) Medidas a implementar'!$C:$C,$A39,'II-a) Medidas a implementar'!K:K)+SUMIF('II-c) Reflexos'!$D:$D,$A39,'II-c) Reflexos'!M:M)</f>
        <v>221.06178848863348</v>
      </c>
      <c r="J39" s="5">
        <f>'I-Cenário Base'!O39+SUMIF('II-a) Medidas a implementar'!$C:$C,$A39,'II-a) Medidas a implementar'!L:L)+SUMIF('II-c) Reflexos'!$D:$D,$A39,'II-c) Reflexos'!N:N)</f>
        <v>233.91337961267769</v>
      </c>
      <c r="K39" s="5">
        <f>'I-Cenário Base'!P39+SUMIF('II-a) Medidas a implementar'!$C:$C,$A39,'II-a) Medidas a implementar'!M:M)+SUMIF('II-c) Reflexos'!$D:$D,$A39,'II-c) Reflexos'!O:O)</f>
        <v>0</v>
      </c>
      <c r="L39" s="5">
        <f>'I-Cenário Base'!Q39+SUMIF('II-a) Medidas a implementar'!$C:$C,$A39,'II-a) Medidas a implementar'!N:N)+SUMIF('II-c) Reflexos'!$D:$D,$A39,'II-c) Reflexos'!P:P)</f>
        <v>0</v>
      </c>
    </row>
    <row r="40" spans="1:12" ht="20.149999999999999" customHeight="1" x14ac:dyDescent="0.35">
      <c r="A40" s="6" t="s">
        <v>71</v>
      </c>
      <c r="B40" s="5">
        <f t="shared" ref="B40" si="32">SUM(B41:B42)</f>
        <v>30.026473430000003</v>
      </c>
      <c r="C40" s="5">
        <f t="shared" ref="C40:J40" si="33">SUM(C41:C42)</f>
        <v>0.61741858999999999</v>
      </c>
      <c r="D40" s="5">
        <f t="shared" si="33"/>
        <v>4.4077970000000004</v>
      </c>
      <c r="E40" s="5">
        <f t="shared" si="33"/>
        <v>4.670565455555959</v>
      </c>
      <c r="F40" s="5">
        <f t="shared" si="33"/>
        <v>4.9380862744191711</v>
      </c>
      <c r="G40" s="5">
        <f t="shared" si="33"/>
        <v>5.2157479792563191</v>
      </c>
      <c r="H40" s="5">
        <f t="shared" si="33"/>
        <v>5.5114482558684585</v>
      </c>
      <c r="I40" s="5">
        <f t="shared" si="33"/>
        <v>5.8278866391541388</v>
      </c>
      <c r="J40" s="5">
        <f t="shared" si="33"/>
        <v>6.1666951538040617</v>
      </c>
      <c r="K40" s="5">
        <f t="shared" ref="K40" si="34">SUM(K41:K42)</f>
        <v>0</v>
      </c>
      <c r="L40" s="5">
        <f t="shared" ref="L40" si="35">SUM(L41:L42)</f>
        <v>0</v>
      </c>
    </row>
    <row r="41" spans="1:12" ht="20.149999999999999" customHeight="1" x14ac:dyDescent="0.35">
      <c r="A41" s="20" t="s">
        <v>72</v>
      </c>
      <c r="B41" s="21">
        <f>'I-Cenário Base'!G41+SUMIF('II-a) Medidas a implementar'!$C:$C,$A41,'II-a) Medidas a implementar'!D:D)+SUMIF('II-c) Reflexos'!$D:$D,$A41,'II-c) Reflexos'!F:F)</f>
        <v>0</v>
      </c>
      <c r="C41" s="21">
        <f>'I-Cenário Base'!H41+SUMIF('II-a) Medidas a implementar'!$C:$C,$A41,'II-a) Medidas a implementar'!E:E)+SUMIF('II-c) Reflexos'!$D:$D,$A41,'II-c) Reflexos'!G:G)</f>
        <v>0</v>
      </c>
      <c r="D41" s="21">
        <f>'I-Cenário Base'!I41+SUMIF('II-a) Medidas a implementar'!$C:$C,$A41,'II-a) Medidas a implementar'!F:F)+SUMIF('II-c) Reflexos'!$D:$D,$A41,'II-c) Reflexos'!H:H)</f>
        <v>0</v>
      </c>
      <c r="E41" s="21">
        <f>'I-Cenário Base'!J41+SUMIF('II-a) Medidas a implementar'!$C:$C,$A41,'II-a) Medidas a implementar'!G:G)+SUMIF('II-c) Reflexos'!$D:$D,$A41,'II-c) Reflexos'!I:I)</f>
        <v>0</v>
      </c>
      <c r="F41" s="21">
        <f>'I-Cenário Base'!K41+SUMIF('II-a) Medidas a implementar'!$C:$C,$A41,'II-a) Medidas a implementar'!H:H)+SUMIF('II-c) Reflexos'!$D:$D,$A41,'II-c) Reflexos'!J:J)</f>
        <v>0</v>
      </c>
      <c r="G41" s="21">
        <f>'I-Cenário Base'!L41+SUMIF('II-a) Medidas a implementar'!$C:$C,$A41,'II-a) Medidas a implementar'!I:I)+SUMIF('II-c) Reflexos'!$D:$D,$A41,'II-c) Reflexos'!K:K)</f>
        <v>0</v>
      </c>
      <c r="H41" s="21">
        <f>'I-Cenário Base'!M41+SUMIF('II-a) Medidas a implementar'!$C:$C,$A41,'II-a) Medidas a implementar'!J:J)+SUMIF('II-c) Reflexos'!$D:$D,$A41,'II-c) Reflexos'!L:L)</f>
        <v>0</v>
      </c>
      <c r="I41" s="21">
        <f>'I-Cenário Base'!N41+SUMIF('II-a) Medidas a implementar'!$C:$C,$A41,'II-a) Medidas a implementar'!K:K)+SUMIF('II-c) Reflexos'!$D:$D,$A41,'II-c) Reflexos'!M:M)</f>
        <v>0</v>
      </c>
      <c r="J41" s="21">
        <f>'I-Cenário Base'!O41+SUMIF('II-a) Medidas a implementar'!$C:$C,$A41,'II-a) Medidas a implementar'!L:L)+SUMIF('II-c) Reflexos'!$D:$D,$A41,'II-c) Reflexos'!N:N)</f>
        <v>0</v>
      </c>
      <c r="K41" s="21">
        <f>'I-Cenário Base'!P41+SUMIF('II-a) Medidas a implementar'!$C:$C,$A41,'II-a) Medidas a implementar'!M:M)+SUMIF('II-c) Reflexos'!$D:$D,$A41,'II-c) Reflexos'!O:O)</f>
        <v>0</v>
      </c>
      <c r="L41" s="21">
        <f>'I-Cenário Base'!Q41+SUMIF('II-a) Medidas a implementar'!$C:$C,$A41,'II-a) Medidas a implementar'!N:N)+SUMIF('II-c) Reflexos'!$D:$D,$A41,'II-c) Reflexos'!P:P)</f>
        <v>0</v>
      </c>
    </row>
    <row r="42" spans="1:12" ht="20.149999999999999" customHeight="1" x14ac:dyDescent="0.35">
      <c r="A42" s="20" t="s">
        <v>73</v>
      </c>
      <c r="B42" s="21">
        <f>'I-Cenário Base'!G42+SUMIF('II-a) Medidas a implementar'!$C:$C,$A42,'II-a) Medidas a implementar'!D:D)+SUMIF('II-c) Reflexos'!$D:$D,$A42,'II-c) Reflexos'!F:F)</f>
        <v>30.026473430000003</v>
      </c>
      <c r="C42" s="21">
        <f>'I-Cenário Base'!H42+SUMIF('II-a) Medidas a implementar'!$C:$C,$A42,'II-a) Medidas a implementar'!E:E)+SUMIF('II-c) Reflexos'!$D:$D,$A42,'II-c) Reflexos'!G:G)</f>
        <v>0.61741858999999999</v>
      </c>
      <c r="D42" s="21">
        <f>'I-Cenário Base'!I42+SUMIF('II-a) Medidas a implementar'!$C:$C,$A42,'II-a) Medidas a implementar'!F:F)+SUMIF('II-c) Reflexos'!$D:$D,$A42,'II-c) Reflexos'!H:H)</f>
        <v>4.4077970000000004</v>
      </c>
      <c r="E42" s="21">
        <f>'I-Cenário Base'!J42+SUMIF('II-a) Medidas a implementar'!$C:$C,$A42,'II-a) Medidas a implementar'!G:G)+SUMIF('II-c) Reflexos'!$D:$D,$A42,'II-c) Reflexos'!I:I)</f>
        <v>4.670565455555959</v>
      </c>
      <c r="F42" s="21">
        <f>'I-Cenário Base'!K42+SUMIF('II-a) Medidas a implementar'!$C:$C,$A42,'II-a) Medidas a implementar'!H:H)+SUMIF('II-c) Reflexos'!$D:$D,$A42,'II-c) Reflexos'!J:J)</f>
        <v>4.9380862744191711</v>
      </c>
      <c r="G42" s="21">
        <f>'I-Cenário Base'!L42+SUMIF('II-a) Medidas a implementar'!$C:$C,$A42,'II-a) Medidas a implementar'!I:I)+SUMIF('II-c) Reflexos'!$D:$D,$A42,'II-c) Reflexos'!K:K)</f>
        <v>5.2157479792563191</v>
      </c>
      <c r="H42" s="21">
        <f>'I-Cenário Base'!M42+SUMIF('II-a) Medidas a implementar'!$C:$C,$A42,'II-a) Medidas a implementar'!J:J)+SUMIF('II-c) Reflexos'!$D:$D,$A42,'II-c) Reflexos'!L:L)</f>
        <v>5.5114482558684585</v>
      </c>
      <c r="I42" s="21">
        <f>'I-Cenário Base'!N42+SUMIF('II-a) Medidas a implementar'!$C:$C,$A42,'II-a) Medidas a implementar'!K:K)+SUMIF('II-c) Reflexos'!$D:$D,$A42,'II-c) Reflexos'!M:M)</f>
        <v>5.8278866391541388</v>
      </c>
      <c r="J42" s="21">
        <f>'I-Cenário Base'!O42+SUMIF('II-a) Medidas a implementar'!$C:$C,$A42,'II-a) Medidas a implementar'!L:L)+SUMIF('II-c) Reflexos'!$D:$D,$A42,'II-c) Reflexos'!N:N)</f>
        <v>6.1666951538040617</v>
      </c>
      <c r="K42" s="21">
        <f>'I-Cenário Base'!P42+SUMIF('II-a) Medidas a implementar'!$C:$C,$A42,'II-a) Medidas a implementar'!M:M)+SUMIF('II-c) Reflexos'!$D:$D,$A42,'II-c) Reflexos'!O:O)</f>
        <v>0</v>
      </c>
      <c r="L42" s="21">
        <f>'I-Cenário Base'!Q42+SUMIF('II-a) Medidas a implementar'!$C:$C,$A42,'II-a) Medidas a implementar'!N:N)+SUMIF('II-c) Reflexos'!$D:$D,$A42,'II-c) Reflexos'!P:P)</f>
        <v>0</v>
      </c>
    </row>
    <row r="43" spans="1:12" ht="20.149999999999999" customHeight="1" x14ac:dyDescent="0.35">
      <c r="A43" s="8" t="s">
        <v>74</v>
      </c>
      <c r="B43" s="9">
        <f t="shared" ref="B43" si="36">B33-B34-B35-B37-B41</f>
        <v>228.55601877999925</v>
      </c>
      <c r="C43" s="9">
        <f t="shared" ref="C43:J43" si="37">C33-C34-C35-C37-C41</f>
        <v>206.98802375999986</v>
      </c>
      <c r="D43" s="9">
        <f t="shared" si="37"/>
        <v>193.06977500000065</v>
      </c>
      <c r="E43" s="9">
        <f t="shared" si="37"/>
        <v>204.57952615035614</v>
      </c>
      <c r="F43" s="9">
        <f t="shared" si="37"/>
        <v>216.29743972617106</v>
      </c>
      <c r="G43" s="9">
        <f t="shared" si="37"/>
        <v>228.45954312590209</v>
      </c>
      <c r="H43" s="9">
        <f t="shared" si="37"/>
        <v>241.41176979898694</v>
      </c>
      <c r="I43" s="9">
        <f t="shared" si="37"/>
        <v>255.27236443670057</v>
      </c>
      <c r="J43" s="9">
        <f t="shared" si="37"/>
        <v>270.11281278120111</v>
      </c>
      <c r="K43" s="9">
        <f t="shared" ref="K43" si="38">K33-K34-K35-K37-K41</f>
        <v>0</v>
      </c>
      <c r="L43" s="9">
        <f t="shared" ref="L43" si="39">L33-L34-L35-L37-L41</f>
        <v>0</v>
      </c>
    </row>
    <row r="44" spans="1:12" ht="20.149999999999999" customHeight="1" x14ac:dyDescent="0.35">
      <c r="A44" s="11" t="s">
        <v>75</v>
      </c>
      <c r="B44" s="12">
        <f t="shared" ref="B44" si="40">B32+B43</f>
        <v>70691.011436289962</v>
      </c>
      <c r="C44" s="12">
        <f t="shared" ref="C44:J44" si="41">C32+C43</f>
        <v>75875.690616499982</v>
      </c>
      <c r="D44" s="12">
        <f t="shared" si="41"/>
        <v>79677.838060055001</v>
      </c>
      <c r="E44" s="12">
        <f t="shared" si="41"/>
        <v>85417.696923476513</v>
      </c>
      <c r="F44" s="12">
        <f t="shared" si="41"/>
        <v>88664.087155328263</v>
      </c>
      <c r="G44" s="12">
        <f t="shared" si="41"/>
        <v>93316.735419172721</v>
      </c>
      <c r="H44" s="12">
        <f t="shared" si="41"/>
        <v>98529.418793562276</v>
      </c>
      <c r="I44" s="12">
        <f t="shared" si="41"/>
        <v>104094.16146226051</v>
      </c>
      <c r="J44" s="12">
        <f t="shared" si="41"/>
        <v>110037.70760848439</v>
      </c>
      <c r="K44" s="12">
        <f t="shared" ref="K44" si="42">K32+K43</f>
        <v>0</v>
      </c>
      <c r="L44" s="12">
        <f t="shared" ref="L44" si="43">L32+L43</f>
        <v>0</v>
      </c>
    </row>
    <row r="45" spans="1:12" ht="20.149999999999999" customHeight="1" x14ac:dyDescent="0.35">
      <c r="A45" s="13" t="s">
        <v>76</v>
      </c>
      <c r="B45" s="3">
        <f t="shared" ref="B45:K45" si="44">B46+B58</f>
        <v>73648.660400440014</v>
      </c>
      <c r="C45" s="3">
        <f t="shared" si="44"/>
        <v>78422.120334869993</v>
      </c>
      <c r="D45" s="3">
        <f t="shared" si="44"/>
        <v>88008.956253236713</v>
      </c>
      <c r="E45" s="3">
        <f t="shared" si="44"/>
        <v>86856.147612936897</v>
      </c>
      <c r="F45" s="3">
        <f t="shared" si="44"/>
        <v>90435.021756678965</v>
      </c>
      <c r="G45" s="3">
        <f t="shared" si="44"/>
        <v>96132.500160718468</v>
      </c>
      <c r="H45" s="3">
        <f t="shared" si="44"/>
        <v>100711.95055409435</v>
      </c>
      <c r="I45" s="3">
        <f t="shared" si="44"/>
        <v>101558.03645598779</v>
      </c>
      <c r="J45" s="3">
        <f t="shared" si="44"/>
        <v>105597.15192559858</v>
      </c>
      <c r="K45" s="3">
        <f t="shared" si="44"/>
        <v>0</v>
      </c>
      <c r="L45" s="3">
        <f t="shared" ref="L45" si="45">L46+L58</f>
        <v>0</v>
      </c>
    </row>
    <row r="46" spans="1:12" ht="20.149999999999999" customHeight="1" x14ac:dyDescent="0.35">
      <c r="A46" s="10" t="s">
        <v>77</v>
      </c>
      <c r="B46" s="4">
        <f t="shared" ref="B46" si="46">B47+B52+B53</f>
        <v>67715.974015330008</v>
      </c>
      <c r="C46" s="4">
        <f t="shared" ref="C46:J46" si="47">C47+C52+C53</f>
        <v>71609.321417949992</v>
      </c>
      <c r="D46" s="4">
        <f t="shared" si="47"/>
        <v>83604.830767098436</v>
      </c>
      <c r="E46" s="4">
        <f t="shared" si="47"/>
        <v>81371.218745800157</v>
      </c>
      <c r="F46" s="4">
        <f t="shared" si="47"/>
        <v>85544.454295239892</v>
      </c>
      <c r="G46" s="4">
        <f t="shared" si="47"/>
        <v>91018.391017860995</v>
      </c>
      <c r="H46" s="4">
        <f t="shared" si="47"/>
        <v>94739.858795197331</v>
      </c>
      <c r="I46" s="4">
        <f t="shared" si="47"/>
        <v>94603.677258275362</v>
      </c>
      <c r="J46" s="4">
        <f t="shared" si="47"/>
        <v>97880.125002346729</v>
      </c>
      <c r="K46" s="4">
        <f t="shared" ref="K46" si="48">K47+K52+K53</f>
        <v>0</v>
      </c>
      <c r="L46" s="4">
        <f t="shared" ref="L46" si="49">L47+L52+L53</f>
        <v>0</v>
      </c>
    </row>
    <row r="47" spans="1:12" ht="20.149999999999999" customHeight="1" x14ac:dyDescent="0.35">
      <c r="A47" s="6" t="s">
        <v>78</v>
      </c>
      <c r="B47" s="5">
        <f t="shared" ref="B47" si="50">SUM(B48:B51)</f>
        <v>34465.360100690006</v>
      </c>
      <c r="C47" s="5">
        <f t="shared" ref="C47:J47" si="51">SUM(C48:C51)</f>
        <v>34215.18394404</v>
      </c>
      <c r="D47" s="5">
        <f t="shared" si="51"/>
        <v>43583.626332501437</v>
      </c>
      <c r="E47" s="5">
        <f t="shared" si="51"/>
        <v>39139.631894273472</v>
      </c>
      <c r="F47" s="5">
        <f t="shared" si="51"/>
        <v>40541.054868453248</v>
      </c>
      <c r="G47" s="5">
        <f t="shared" si="51"/>
        <v>42102.349767112995</v>
      </c>
      <c r="H47" s="5">
        <f t="shared" si="51"/>
        <v>43760.85738760906</v>
      </c>
      <c r="I47" s="5">
        <f t="shared" si="51"/>
        <v>41486.112861773188</v>
      </c>
      <c r="J47" s="5">
        <f t="shared" si="51"/>
        <v>42555.734123701892</v>
      </c>
      <c r="K47" s="5">
        <f t="shared" ref="K47" si="52">SUM(K48:K51)</f>
        <v>0</v>
      </c>
      <c r="L47" s="5">
        <f t="shared" ref="L47" si="53">SUM(L48:L51)</f>
        <v>0</v>
      </c>
    </row>
    <row r="48" spans="1:12" ht="20.149999999999999" customHeight="1" x14ac:dyDescent="0.35">
      <c r="A48" s="20" t="s">
        <v>79</v>
      </c>
      <c r="B48" s="21">
        <f>'I-Cenário Base'!G48+SUMIF('II-a) Medidas a implementar'!$C:$C,$A48,'II-a) Medidas a implementar'!D:D)+SUMIF('II-c) Reflexos'!$D:$D,$A48,'II-c) Reflexos'!F:F)</f>
        <v>20840.48742428</v>
      </c>
      <c r="C48" s="21">
        <f>'I-Cenário Base'!H48+SUMIF('II-a) Medidas a implementar'!$C:$C,$A48,'II-a) Medidas a implementar'!E:E)+SUMIF('II-c) Reflexos'!$D:$D,$A48,'II-c) Reflexos'!G:G)</f>
        <v>21290.559325270006</v>
      </c>
      <c r="D48" s="21">
        <f>'I-Cenário Base'!I48+SUMIF('II-a) Medidas a implementar'!$C:$C,$A48,'II-a) Medidas a implementar'!F:F)+SUMIF('II-c) Reflexos'!$D:$D,$A48,'II-c) Reflexos'!H:H)</f>
        <v>24951.735332000004</v>
      </c>
      <c r="E48" s="21">
        <f>'I-Cenário Base'!J48+SUMIF('II-a) Medidas a implementar'!$C:$C,$A48,'II-a) Medidas a implementar'!G:G)+SUMIF('II-c) Reflexos'!$D:$D,$A48,'II-c) Reflexos'!I:I)</f>
        <v>25800.38024710392</v>
      </c>
      <c r="F48" s="21">
        <f>'I-Cenário Base'!K48+SUMIF('II-a) Medidas a implementar'!$C:$C,$A48,'II-a) Medidas a implementar'!H:H)+SUMIF('II-c) Reflexos'!$D:$D,$A48,'II-c) Reflexos'!J:J)</f>
        <v>26574.371124572215</v>
      </c>
      <c r="G48" s="21">
        <f>'I-Cenário Base'!L48+SUMIF('II-a) Medidas a implementar'!$C:$C,$A48,'II-a) Medidas a implementar'!I:I)+SUMIF('II-c) Reflexos'!$D:$D,$A48,'II-c) Reflexos'!K:K)</f>
        <v>27371.581112482545</v>
      </c>
      <c r="H48" s="21">
        <f>'I-Cenário Base'!M48+SUMIF('II-a) Medidas a implementar'!$C:$C,$A48,'II-a) Medidas a implementar'!J:J)+SUMIF('II-c) Reflexos'!$D:$D,$A48,'II-c) Reflexos'!L:L)</f>
        <v>28192.706765672225</v>
      </c>
      <c r="I48" s="21">
        <f>'I-Cenário Base'!N48+SUMIF('II-a) Medidas a implementar'!$C:$C,$A48,'II-a) Medidas a implementar'!K:K)+SUMIF('II-c) Reflexos'!$D:$D,$A48,'II-c) Reflexos'!M:M)</f>
        <v>29038.465535069383</v>
      </c>
      <c r="J48" s="21">
        <f>'I-Cenário Base'!O48+SUMIF('II-a) Medidas a implementar'!$C:$C,$A48,'II-a) Medidas a implementar'!L:L)+SUMIF('II-c) Reflexos'!$D:$D,$A48,'II-c) Reflexos'!N:N)</f>
        <v>29909.596394559103</v>
      </c>
      <c r="K48" s="21">
        <f>'I-Cenário Base'!P48+SUMIF('II-a) Medidas a implementar'!$C:$C,$A48,'II-a) Medidas a implementar'!M:M)+SUMIF('II-c) Reflexos'!$D:$D,$A48,'II-c) Reflexos'!O:O)</f>
        <v>0</v>
      </c>
      <c r="L48" s="21">
        <f>'I-Cenário Base'!Q48+SUMIF('II-a) Medidas a implementar'!$C:$C,$A48,'II-a) Medidas a implementar'!N:N)+SUMIF('II-c) Reflexos'!$D:$D,$A48,'II-c) Reflexos'!P:P)</f>
        <v>0</v>
      </c>
    </row>
    <row r="49" spans="1:12" ht="20.149999999999999" customHeight="1" x14ac:dyDescent="0.35">
      <c r="A49" s="20" t="s">
        <v>80</v>
      </c>
      <c r="B49" s="21">
        <f>'I-Cenário Base'!G49+SUMIF('II-a) Medidas a implementar'!$C:$C,$A49,'II-a) Medidas a implementar'!D:D)+SUMIF('II-c) Reflexos'!$D:$D,$A49,'II-c) Reflexos'!F:F)</f>
        <v>10481.213991929999</v>
      </c>
      <c r="C49" s="21">
        <f>'I-Cenário Base'!H49+SUMIF('II-a) Medidas a implementar'!$C:$C,$A49,'II-a) Medidas a implementar'!E:E)+SUMIF('II-c) Reflexos'!$D:$D,$A49,'II-c) Reflexos'!G:G)</f>
        <v>10281.821277539999</v>
      </c>
      <c r="D49" s="21">
        <f>'I-Cenário Base'!I49+SUMIF('II-a) Medidas a implementar'!$C:$C,$A49,'II-a) Medidas a implementar'!F:F)+SUMIF('II-c) Reflexos'!$D:$D,$A49,'II-c) Reflexos'!H:H)</f>
        <v>10385.681183000001</v>
      </c>
      <c r="E49" s="21">
        <f>'I-Cenário Base'!J49+SUMIF('II-a) Medidas a implementar'!$C:$C,$A49,'II-a) Medidas a implementar'!G:G)+SUMIF('II-c) Reflexos'!$D:$D,$A49,'II-c) Reflexos'!I:I)</f>
        <v>10566.488395996768</v>
      </c>
      <c r="F49" s="21">
        <f>'I-Cenário Base'!K49+SUMIF('II-a) Medidas a implementar'!$C:$C,$A49,'II-a) Medidas a implementar'!H:H)+SUMIF('II-c) Reflexos'!$D:$D,$A49,'II-c) Reflexos'!J:J)</f>
        <v>10729.964842886762</v>
      </c>
      <c r="G49" s="21">
        <f>'I-Cenário Base'!L49+SUMIF('II-a) Medidas a implementar'!$C:$C,$A49,'II-a) Medidas a implementar'!I:I)+SUMIF('II-c) Reflexos'!$D:$D,$A49,'II-c) Reflexos'!K:K)</f>
        <v>10896.042871187556</v>
      </c>
      <c r="H49" s="21">
        <f>'I-Cenário Base'!M49+SUMIF('II-a) Medidas a implementar'!$C:$C,$A49,'II-a) Medidas a implementar'!J:J)+SUMIF('II-c) Reflexos'!$D:$D,$A49,'II-c) Reflexos'!L:L)</f>
        <v>11064.765988577697</v>
      </c>
      <c r="I49" s="21">
        <f>'I-Cenário Base'!N49+SUMIF('II-a) Medidas a implementar'!$C:$C,$A49,'II-a) Medidas a implementar'!K:K)+SUMIF('II-c) Reflexos'!$D:$D,$A49,'II-c) Reflexos'!M:M)</f>
        <v>11236.178489883376</v>
      </c>
      <c r="J49" s="21">
        <f>'I-Cenário Base'!O49+SUMIF('II-a) Medidas a implementar'!$C:$C,$A49,'II-a) Medidas a implementar'!L:L)+SUMIF('II-c) Reflexos'!$D:$D,$A49,'II-c) Reflexos'!N:N)</f>
        <v>11410.32547292181</v>
      </c>
      <c r="K49" s="21">
        <f>'I-Cenário Base'!P49+SUMIF('II-a) Medidas a implementar'!$C:$C,$A49,'II-a) Medidas a implementar'!M:M)+SUMIF('II-c) Reflexos'!$D:$D,$A49,'II-c) Reflexos'!O:O)</f>
        <v>0</v>
      </c>
      <c r="L49" s="21">
        <f>'I-Cenário Base'!Q49+SUMIF('II-a) Medidas a implementar'!$C:$C,$A49,'II-a) Medidas a implementar'!N:N)+SUMIF('II-c) Reflexos'!$D:$D,$A49,'II-c) Reflexos'!P:P)</f>
        <v>0</v>
      </c>
    </row>
    <row r="50" spans="1:12" ht="20.149999999999999" customHeight="1" x14ac:dyDescent="0.35">
      <c r="A50" s="20" t="s">
        <v>81</v>
      </c>
      <c r="B50" s="21">
        <f>'I-Cenário Base'!G50+SUMIF('II-a) Medidas a implementar'!$C:$C,$A50,'II-a) Medidas a implementar'!D:D)+SUMIF('II-c) Reflexos'!$D:$D,$A50,'II-c) Reflexos'!F:F)</f>
        <v>1996.45807373</v>
      </c>
      <c r="C50" s="21">
        <f>'I-Cenário Base'!H50+SUMIF('II-a) Medidas a implementar'!$C:$C,$A50,'II-a) Medidas a implementar'!E:E)+SUMIF('II-c) Reflexos'!$D:$D,$A50,'II-c) Reflexos'!G:G)</f>
        <v>1888.56127229</v>
      </c>
      <c r="D50" s="21">
        <f>'I-Cenário Base'!I50+SUMIF('II-a) Medidas a implementar'!$C:$C,$A50,'II-a) Medidas a implementar'!F:F)+SUMIF('II-c) Reflexos'!$D:$D,$A50,'II-c) Reflexos'!H:H)</f>
        <v>7548.9430965014308</v>
      </c>
      <c r="E50" s="21">
        <f>'I-Cenário Base'!J50+SUMIF('II-a) Medidas a implementar'!$C:$C,$A50,'II-a) Medidas a implementar'!G:G)+SUMIF('II-c) Reflexos'!$D:$D,$A50,'II-c) Reflexos'!I:I)</f>
        <v>2051.7814719063203</v>
      </c>
      <c r="F50" s="21">
        <f>'I-Cenário Base'!K50+SUMIF('II-a) Medidas a implementar'!$C:$C,$A50,'II-a) Medidas a implementar'!H:H)+SUMIF('II-c) Reflexos'!$D:$D,$A50,'II-c) Reflexos'!J:J)</f>
        <v>2494.1082420512867</v>
      </c>
      <c r="G50" s="21">
        <f>'I-Cenário Base'!L50+SUMIF('II-a) Medidas a implementar'!$C:$C,$A50,'II-a) Medidas a implementar'!I:I)+SUMIF('II-c) Reflexos'!$D:$D,$A50,'II-c) Reflexos'!K:K)</f>
        <v>3069.8373956436753</v>
      </c>
      <c r="H50" s="21">
        <f>'I-Cenário Base'!M50+SUMIF('II-a) Medidas a implementar'!$C:$C,$A50,'II-a) Medidas a implementar'!J:J)+SUMIF('II-c) Reflexos'!$D:$D,$A50,'II-c) Reflexos'!L:L)</f>
        <v>3715.5502025648962</v>
      </c>
      <c r="I50" s="21">
        <f>'I-Cenário Base'!N50+SUMIF('II-a) Medidas a implementar'!$C:$C,$A50,'II-a) Medidas a implementar'!K:K)+SUMIF('II-c) Reflexos'!$D:$D,$A50,'II-c) Reflexos'!M:M)</f>
        <v>400</v>
      </c>
      <c r="J50" s="21">
        <f>'I-Cenário Base'!O50+SUMIF('II-a) Medidas a implementar'!$C:$C,$A50,'II-a) Medidas a implementar'!L:L)+SUMIF('II-c) Reflexos'!$D:$D,$A50,'II-c) Reflexos'!N:N)</f>
        <v>400</v>
      </c>
      <c r="K50" s="21">
        <f>'I-Cenário Base'!P50+SUMIF('II-a) Medidas a implementar'!$C:$C,$A50,'II-a) Medidas a implementar'!M:M)+SUMIF('II-c) Reflexos'!$D:$D,$A50,'II-c) Reflexos'!O:O)</f>
        <v>0</v>
      </c>
      <c r="L50" s="21">
        <f>'I-Cenário Base'!Q50+SUMIF('II-a) Medidas a implementar'!$C:$C,$A50,'II-a) Medidas a implementar'!N:N)+SUMIF('II-c) Reflexos'!$D:$D,$A50,'II-c) Reflexos'!P:P)</f>
        <v>0</v>
      </c>
    </row>
    <row r="51" spans="1:12" ht="20.149999999999999" customHeight="1" x14ac:dyDescent="0.35">
      <c r="A51" s="20" t="s">
        <v>82</v>
      </c>
      <c r="B51" s="21">
        <f>'I-Cenário Base'!G51+SUMIF('II-a) Medidas a implementar'!$C:$C,$A51,'II-a) Medidas a implementar'!D:D)+SUMIF('II-c) Reflexos'!$D:$D,$A51,'II-c) Reflexos'!F:F)</f>
        <v>1147.2006107500076</v>
      </c>
      <c r="C51" s="21">
        <f>'I-Cenário Base'!H51+SUMIF('II-a) Medidas a implementar'!$C:$C,$A51,'II-a) Medidas a implementar'!E:E)+SUMIF('II-c) Reflexos'!$D:$D,$A51,'II-c) Reflexos'!G:G)</f>
        <v>754.24206893999553</v>
      </c>
      <c r="D51" s="21">
        <f>'I-Cenário Base'!I51+SUMIF('II-a) Medidas a implementar'!$C:$C,$A51,'II-a) Medidas a implementar'!F:F)+SUMIF('II-c) Reflexos'!$D:$D,$A51,'II-c) Reflexos'!H:H)</f>
        <v>697.26672099999996</v>
      </c>
      <c r="E51" s="21">
        <f>'I-Cenário Base'!J51+SUMIF('II-a) Medidas a implementar'!$C:$C,$A51,'II-a) Medidas a implementar'!G:G)+SUMIF('II-c) Reflexos'!$D:$D,$A51,'II-c) Reflexos'!I:I)</f>
        <v>720.98177926646645</v>
      </c>
      <c r="F51" s="21">
        <f>'I-Cenário Base'!K51+SUMIF('II-a) Medidas a implementar'!$C:$C,$A51,'II-a) Medidas a implementar'!H:H)+SUMIF('II-c) Reflexos'!$D:$D,$A51,'II-c) Reflexos'!J:J)</f>
        <v>742.6106589429877</v>
      </c>
      <c r="G51" s="21">
        <f>'I-Cenário Base'!L51+SUMIF('II-a) Medidas a implementar'!$C:$C,$A51,'II-a) Medidas a implementar'!I:I)+SUMIF('II-c) Reflexos'!$D:$D,$A51,'II-c) Reflexos'!K:K)</f>
        <v>764.88838779921673</v>
      </c>
      <c r="H51" s="21">
        <f>'I-Cenário Base'!M51+SUMIF('II-a) Medidas a implementar'!$C:$C,$A51,'II-a) Medidas a implementar'!J:J)+SUMIF('II-c) Reflexos'!$D:$D,$A51,'II-c) Reflexos'!L:L)</f>
        <v>787.8344307942416</v>
      </c>
      <c r="I51" s="21">
        <f>'I-Cenário Base'!N51+SUMIF('II-a) Medidas a implementar'!$C:$C,$A51,'II-a) Medidas a implementar'!K:K)+SUMIF('II-c) Reflexos'!$D:$D,$A51,'II-c) Reflexos'!M:M)</f>
        <v>811.4688368204329</v>
      </c>
      <c r="J51" s="21">
        <f>'I-Cenário Base'!O51+SUMIF('II-a) Medidas a implementar'!$C:$C,$A51,'II-a) Medidas a implementar'!L:L)+SUMIF('II-c) Reflexos'!$D:$D,$A51,'II-c) Reflexos'!N:N)</f>
        <v>835.81225622097941</v>
      </c>
      <c r="K51" s="21">
        <f>'I-Cenário Base'!P51+SUMIF('II-a) Medidas a implementar'!$C:$C,$A51,'II-a) Medidas a implementar'!M:M)+SUMIF('II-c) Reflexos'!$D:$D,$A51,'II-c) Reflexos'!O:O)</f>
        <v>0</v>
      </c>
      <c r="L51" s="21">
        <f>'I-Cenário Base'!Q51+SUMIF('II-a) Medidas a implementar'!$C:$C,$A51,'II-a) Medidas a implementar'!N:N)+SUMIF('II-c) Reflexos'!$D:$D,$A51,'II-c) Reflexos'!P:P)</f>
        <v>0</v>
      </c>
    </row>
    <row r="52" spans="1:12" ht="20.149999999999999" customHeight="1" x14ac:dyDescent="0.35">
      <c r="A52" s="6" t="s">
        <v>83</v>
      </c>
      <c r="B52" s="5">
        <f>'I-Cenário Base'!G52+SUMIF('II-a) Medidas a implementar'!$C:$C,$A52,'II-a) Medidas a implementar'!D:D)+SUMIF('II-c) Reflexos'!$D:$D,$A52,'II-c) Reflexos'!F:F)</f>
        <v>1471.9885090799999</v>
      </c>
      <c r="C52" s="5">
        <f>'I-Cenário Base'!H52+SUMIF('II-a) Medidas a implementar'!$C:$C,$A52,'II-a) Medidas a implementar'!E:E)+SUMIF('II-c) Reflexos'!$D:$D,$A52,'II-c) Reflexos'!G:G)</f>
        <v>852.75837543</v>
      </c>
      <c r="D52" s="5">
        <f>'I-Cenário Base'!I52+SUMIF('II-a) Medidas a implementar'!$C:$C,$A52,'II-a) Medidas a implementar'!F:F)+SUMIF('II-c) Reflexos'!$D:$D,$A52,'II-c) Reflexos'!H:H)</f>
        <v>338.04129738744189</v>
      </c>
      <c r="E52" s="5">
        <f>'I-Cenário Base'!J52+SUMIF('II-a) Medidas a implementar'!$C:$C,$A52,'II-a) Medidas a implementar'!G:G)+SUMIF('II-c) Reflexos'!$D:$D,$A52,'II-c) Reflexos'!I:I)</f>
        <v>558.54495225089693</v>
      </c>
      <c r="F52" s="5">
        <f>'I-Cenário Base'!K52+SUMIF('II-a) Medidas a implementar'!$C:$C,$A52,'II-a) Medidas a implementar'!H:H)+SUMIF('II-c) Reflexos'!$D:$D,$A52,'II-c) Reflexos'!J:J)</f>
        <v>2900.7569092831955</v>
      </c>
      <c r="G52" s="5">
        <f>'I-Cenário Base'!L52+SUMIF('II-a) Medidas a implementar'!$C:$C,$A52,'II-a) Medidas a implementar'!I:I)+SUMIF('II-c) Reflexos'!$D:$D,$A52,'II-c) Reflexos'!K:K)</f>
        <v>5303.7894958285087</v>
      </c>
      <c r="H52" s="5">
        <f>'I-Cenário Base'!M52+SUMIF('II-a) Medidas a implementar'!$C:$C,$A52,'II-a) Medidas a implementar'!J:J)+SUMIF('II-c) Reflexos'!$D:$D,$A52,'II-c) Reflexos'!L:L)</f>
        <v>5300.0199440905744</v>
      </c>
      <c r="I52" s="5">
        <f>'I-Cenário Base'!N52+SUMIF('II-a) Medidas a implementar'!$C:$C,$A52,'II-a) Medidas a implementar'!K:K)+SUMIF('II-c) Reflexos'!$D:$D,$A52,'II-c) Reflexos'!M:M)</f>
        <v>5253.6691361641033</v>
      </c>
      <c r="J52" s="5">
        <f>'I-Cenário Base'!O52+SUMIF('II-a) Medidas a implementar'!$C:$C,$A52,'II-a) Medidas a implementar'!L:L)+SUMIF('II-c) Reflexos'!$D:$D,$A52,'II-c) Reflexos'!N:N)</f>
        <v>5149.3798740456805</v>
      </c>
      <c r="K52" s="5">
        <f>'I-Cenário Base'!P52+SUMIF('II-a) Medidas a implementar'!$C:$C,$A52,'II-a) Medidas a implementar'!M:M)+SUMIF('II-c) Reflexos'!$D:$D,$A52,'II-c) Reflexos'!O:O)</f>
        <v>0</v>
      </c>
      <c r="L52" s="5">
        <f>'I-Cenário Base'!Q52+SUMIF('II-a) Medidas a implementar'!$C:$C,$A52,'II-a) Medidas a implementar'!N:N)+SUMIF('II-c) Reflexos'!$D:$D,$A52,'II-c) Reflexos'!P:P)</f>
        <v>0</v>
      </c>
    </row>
    <row r="53" spans="1:12" ht="20.149999999999999" customHeight="1" x14ac:dyDescent="0.35">
      <c r="A53" s="6" t="s">
        <v>84</v>
      </c>
      <c r="B53" s="5">
        <f t="shared" ref="B53" si="54">SUM(B54:B56)</f>
        <v>31778.62540556</v>
      </c>
      <c r="C53" s="5">
        <f>SUM(C54:C56)</f>
        <v>36541.379098479993</v>
      </c>
      <c r="D53" s="5">
        <f t="shared" ref="D53:J53" si="55">SUM(D54:D56)</f>
        <v>39683.163137209558</v>
      </c>
      <c r="E53" s="5">
        <f t="shared" si="55"/>
        <v>41673.041899275791</v>
      </c>
      <c r="F53" s="5">
        <f t="shared" si="55"/>
        <v>42102.642517503446</v>
      </c>
      <c r="G53" s="5">
        <f t="shared" si="55"/>
        <v>43612.251754919489</v>
      </c>
      <c r="H53" s="5">
        <f t="shared" si="55"/>
        <v>45678.981463497686</v>
      </c>
      <c r="I53" s="5">
        <f t="shared" si="55"/>
        <v>47863.895260338075</v>
      </c>
      <c r="J53" s="5">
        <f t="shared" si="55"/>
        <v>50175.011004599153</v>
      </c>
      <c r="K53" s="5">
        <f t="shared" ref="K53" si="56">SUM(K54:K56)</f>
        <v>0</v>
      </c>
      <c r="L53" s="5">
        <f t="shared" ref="L53" si="57">SUM(L54:L56)</f>
        <v>0</v>
      </c>
    </row>
    <row r="54" spans="1:12" ht="20.149999999999999" customHeight="1" x14ac:dyDescent="0.35">
      <c r="A54" s="20" t="s">
        <v>85</v>
      </c>
      <c r="B54" s="21">
        <f>'I-Cenário Base'!G54+SUMIF('II-a) Medidas a implementar'!$C:$C,$A54,'II-a) Medidas a implementar'!D:D)+SUMIF('II-c) Reflexos'!$D:$D,$A54,'II-c) Reflexos'!F:F)</f>
        <v>14339.339201629999</v>
      </c>
      <c r="C54" s="21">
        <f>'I-Cenário Base'!H54+SUMIF('II-a) Medidas a implementar'!$C:$C,$A54,'II-a) Medidas a implementar'!E:E)+SUMIF('II-c) Reflexos'!$D:$D,$A54,'II-c) Reflexos'!G:G)</f>
        <v>15663.66288966</v>
      </c>
      <c r="D54" s="21">
        <f>'I-Cenário Base'!I54+SUMIF('II-a) Medidas a implementar'!$C:$C,$A54,'II-a) Medidas a implementar'!F:F)+SUMIF('II-c) Reflexos'!$D:$D,$A54,'II-c) Reflexos'!H:H)</f>
        <v>16548.422687209557</v>
      </c>
      <c r="E54" s="21">
        <f>'I-Cenário Base'!J54+SUMIF('II-a) Medidas a implementar'!$C:$C,$A54,'II-a) Medidas a implementar'!G:G)+SUMIF('II-c) Reflexos'!$D:$D,$A54,'II-c) Reflexos'!I:I)</f>
        <v>17470.11591267055</v>
      </c>
      <c r="F54" s="21">
        <f>'I-Cenário Base'!K54+SUMIF('II-a) Medidas a implementar'!$C:$C,$A54,'II-a) Medidas a implementar'!H:H)+SUMIF('II-c) Reflexos'!$D:$D,$A54,'II-c) Reflexos'!J:J)</f>
        <v>18387.042296577813</v>
      </c>
      <c r="G54" s="21">
        <f>'I-Cenário Base'!L54+SUMIF('II-a) Medidas a implementar'!$C:$C,$A54,'II-a) Medidas a implementar'!I:I)+SUMIF('II-c) Reflexos'!$D:$D,$A54,'II-c) Reflexos'!K:K)</f>
        <v>19336.372579014922</v>
      </c>
      <c r="H54" s="21">
        <f>'I-Cenário Base'!M54+SUMIF('II-a) Medidas a implementar'!$C:$C,$A54,'II-a) Medidas a implementar'!J:J)+SUMIF('II-c) Reflexos'!$D:$D,$A54,'II-c) Reflexos'!L:L)</f>
        <v>20344.980401450113</v>
      </c>
      <c r="I54" s="21">
        <f>'I-Cenário Base'!N54+SUMIF('II-a) Medidas a implementar'!$C:$C,$A54,'II-a) Medidas a implementar'!K:K)+SUMIF('II-c) Reflexos'!$D:$D,$A54,'II-c) Reflexos'!M:M)</f>
        <v>21421.808079806891</v>
      </c>
      <c r="J54" s="21">
        <f>'I-Cenário Base'!O54+SUMIF('II-a) Medidas a implementar'!$C:$C,$A54,'II-a) Medidas a implementar'!L:L)+SUMIF('II-c) Reflexos'!$D:$D,$A54,'II-c) Reflexos'!N:N)</f>
        <v>22572.107312170639</v>
      </c>
      <c r="K54" s="21">
        <f>'I-Cenário Base'!P54+SUMIF('II-a) Medidas a implementar'!$C:$C,$A54,'II-a) Medidas a implementar'!M:M)+SUMIF('II-c) Reflexos'!$D:$D,$A54,'II-c) Reflexos'!O:O)</f>
        <v>0</v>
      </c>
      <c r="L54" s="21">
        <f>'I-Cenário Base'!Q54+SUMIF('II-a) Medidas a implementar'!$C:$C,$A54,'II-a) Medidas a implementar'!N:N)+SUMIF('II-c) Reflexos'!$D:$D,$A54,'II-c) Reflexos'!P:P)</f>
        <v>0</v>
      </c>
    </row>
    <row r="55" spans="1:12" ht="20.149999999999999" customHeight="1" x14ac:dyDescent="0.35">
      <c r="A55" s="20" t="s">
        <v>86</v>
      </c>
      <c r="B55" s="21">
        <f>'I-Cenário Base'!G55+SUMIF('II-a) Medidas a implementar'!$C:$C,$A55,'II-a) Medidas a implementar'!D:D)+SUMIF('II-c) Reflexos'!$D:$D,$A55,'II-c) Reflexos'!F:F)</f>
        <v>1115.05696315</v>
      </c>
      <c r="C55" s="21">
        <f>'I-Cenário Base'!H55+SUMIF('II-a) Medidas a implementar'!$C:$C,$A55,'II-a) Medidas a implementar'!E:E)+SUMIF('II-c) Reflexos'!$D:$D,$A55,'II-c) Reflexos'!G:G)</f>
        <v>1164.6243494100001</v>
      </c>
      <c r="D55" s="21">
        <f>'I-Cenário Base'!I55+SUMIF('II-a) Medidas a implementar'!$C:$C,$A55,'II-a) Medidas a implementar'!F:F)+SUMIF('II-c) Reflexos'!$D:$D,$A55,'II-c) Reflexos'!H:H)</f>
        <v>881.66771500000004</v>
      </c>
      <c r="E55" s="21">
        <f>'I-Cenário Base'!J55+SUMIF('II-a) Medidas a implementar'!$C:$C,$A55,'II-a) Medidas a implementar'!G:G)+SUMIF('II-c) Reflexos'!$D:$D,$A55,'II-c) Reflexos'!I:I)</f>
        <v>911.65452005345298</v>
      </c>
      <c r="F55" s="21">
        <f>'I-Cenário Base'!K55+SUMIF('II-a) Medidas a implementar'!$C:$C,$A55,'II-a) Medidas a implementar'!H:H)+SUMIF('II-c) Reflexos'!$D:$D,$A55,'II-c) Reflexos'!J:J)</f>
        <v>939.00343023098094</v>
      </c>
      <c r="G55" s="21">
        <f>'I-Cenário Base'!L55+SUMIF('II-a) Medidas a implementar'!$C:$C,$A55,'II-a) Medidas a implementar'!I:I)+SUMIF('II-c) Reflexos'!$D:$D,$A55,'II-c) Reflexos'!K:K)</f>
        <v>967.17278595168943</v>
      </c>
      <c r="H55" s="21">
        <f>'I-Cenário Base'!M55+SUMIF('II-a) Medidas a implementar'!$C:$C,$A55,'II-a) Medidas a implementar'!J:J)+SUMIF('II-c) Reflexos'!$D:$D,$A55,'II-c) Reflexos'!L:L)</f>
        <v>996.18719992902777</v>
      </c>
      <c r="I55" s="21">
        <f>'I-Cenário Base'!N55+SUMIF('II-a) Medidas a implementar'!$C:$C,$A55,'II-a) Medidas a implementar'!K:K)+SUMIF('II-c) Reflexos'!$D:$D,$A55,'II-c) Reflexos'!M:M)</f>
        <v>1026.0720232382623</v>
      </c>
      <c r="J55" s="21">
        <f>'I-Cenário Base'!O55+SUMIF('II-a) Medidas a implementar'!$C:$C,$A55,'II-a) Medidas a implementar'!L:L)+SUMIF('II-c) Reflexos'!$D:$D,$A55,'II-c) Reflexos'!N:N)</f>
        <v>1056.8533674667451</v>
      </c>
      <c r="K55" s="21">
        <f>'I-Cenário Base'!P55+SUMIF('II-a) Medidas a implementar'!$C:$C,$A55,'II-a) Medidas a implementar'!M:M)+SUMIF('II-c) Reflexos'!$D:$D,$A55,'II-c) Reflexos'!O:O)</f>
        <v>0</v>
      </c>
      <c r="L55" s="21">
        <f>'I-Cenário Base'!Q55+SUMIF('II-a) Medidas a implementar'!$C:$C,$A55,'II-a) Medidas a implementar'!N:N)+SUMIF('II-c) Reflexos'!$D:$D,$A55,'II-c) Reflexos'!P:P)</f>
        <v>0</v>
      </c>
    </row>
    <row r="56" spans="1:12" ht="20.149999999999999" customHeight="1" x14ac:dyDescent="0.35">
      <c r="A56" s="20" t="s">
        <v>87</v>
      </c>
      <c r="B56" s="21">
        <f>'I-Cenário Base'!G56+SUMIF('II-a) Medidas a implementar'!$C:$C,$A56,'II-a) Medidas a implementar'!D:D)+SUMIF('II-c) Reflexos'!$D:$D,$A56,'II-c) Reflexos'!F:F)</f>
        <v>16324.229240780001</v>
      </c>
      <c r="C56" s="21">
        <f>'I-Cenário Base'!H56+SUMIF('II-a) Medidas a implementar'!$C:$C,$A56,'II-a) Medidas a implementar'!E:E)+SUMIF('II-c) Reflexos'!$D:$D,$A56,'II-c) Reflexos'!G:G)</f>
        <v>19713.091859409993</v>
      </c>
      <c r="D56" s="21">
        <f>'I-Cenário Base'!I56+SUMIF('II-a) Medidas a implementar'!$C:$C,$A56,'II-a) Medidas a implementar'!F:F)+SUMIF('II-c) Reflexos'!$D:$D,$A56,'II-c) Reflexos'!H:H)</f>
        <v>22253.072734999998</v>
      </c>
      <c r="E56" s="21">
        <f>'I-Cenário Base'!J56+SUMIF('II-a) Medidas a implementar'!$C:$C,$A56,'II-a) Medidas a implementar'!G:G)+SUMIF('II-c) Reflexos'!$D:$D,$A56,'II-c) Reflexos'!I:I)</f>
        <v>23291.271466551785</v>
      </c>
      <c r="F56" s="21">
        <f>'I-Cenário Base'!K56+SUMIF('II-a) Medidas a implementar'!$C:$C,$A56,'II-a) Medidas a implementar'!H:H)+SUMIF('II-c) Reflexos'!$D:$D,$A56,'II-c) Reflexos'!J:J)</f>
        <v>22776.596790694653</v>
      </c>
      <c r="G56" s="21">
        <f>'I-Cenário Base'!L56+SUMIF('II-a) Medidas a implementar'!$C:$C,$A56,'II-a) Medidas a implementar'!I:I)+SUMIF('II-c) Reflexos'!$D:$D,$A56,'II-c) Reflexos'!K:K)</f>
        <v>23308.706389952873</v>
      </c>
      <c r="H56" s="21">
        <f>'I-Cenário Base'!M56+SUMIF('II-a) Medidas a implementar'!$C:$C,$A56,'II-a) Medidas a implementar'!J:J)+SUMIF('II-c) Reflexos'!$D:$D,$A56,'II-c) Reflexos'!L:L)</f>
        <v>24337.813862118546</v>
      </c>
      <c r="I56" s="21">
        <f>'I-Cenário Base'!N56+SUMIF('II-a) Medidas a implementar'!$C:$C,$A56,'II-a) Medidas a implementar'!K:K)+SUMIF('II-c) Reflexos'!$D:$D,$A56,'II-c) Reflexos'!M:M)</f>
        <v>25416.015157292917</v>
      </c>
      <c r="J56" s="21">
        <f>'I-Cenário Base'!O56+SUMIF('II-a) Medidas a implementar'!$C:$C,$A56,'II-a) Medidas a implementar'!L:L)+SUMIF('II-c) Reflexos'!$D:$D,$A56,'II-c) Reflexos'!N:N)</f>
        <v>26546.050324961769</v>
      </c>
      <c r="K56" s="21">
        <f>'I-Cenário Base'!P56+SUMIF('II-a) Medidas a implementar'!$C:$C,$A56,'II-a) Medidas a implementar'!M:M)+SUMIF('II-c) Reflexos'!$D:$D,$A56,'II-c) Reflexos'!O:O)</f>
        <v>0</v>
      </c>
      <c r="L56" s="21">
        <f>'I-Cenário Base'!Q56+SUMIF('II-a) Medidas a implementar'!$C:$C,$A56,'II-a) Medidas a implementar'!N:N)+SUMIF('II-c) Reflexos'!$D:$D,$A56,'II-c) Reflexos'!P:P)</f>
        <v>0</v>
      </c>
    </row>
    <row r="57" spans="1:12" ht="20.149999999999999" customHeight="1" x14ac:dyDescent="0.35">
      <c r="A57" s="8" t="s">
        <v>88</v>
      </c>
      <c r="B57" s="9">
        <f t="shared" ref="B57:K57" si="58">B46-B52</f>
        <v>66243.985506250014</v>
      </c>
      <c r="C57" s="9">
        <f t="shared" si="58"/>
        <v>70756.563042519992</v>
      </c>
      <c r="D57" s="9">
        <f t="shared" si="58"/>
        <v>83266.789469710988</v>
      </c>
      <c r="E57" s="9">
        <f t="shared" si="58"/>
        <v>80812.673793549257</v>
      </c>
      <c r="F57" s="9">
        <f t="shared" si="58"/>
        <v>82643.697385956693</v>
      </c>
      <c r="G57" s="9">
        <f t="shared" si="58"/>
        <v>85714.601522032492</v>
      </c>
      <c r="H57" s="9">
        <f t="shared" si="58"/>
        <v>89439.838851106761</v>
      </c>
      <c r="I57" s="9">
        <f t="shared" si="58"/>
        <v>89350.008122111263</v>
      </c>
      <c r="J57" s="9">
        <f t="shared" si="58"/>
        <v>92730.745128301045</v>
      </c>
      <c r="K57" s="9">
        <f t="shared" si="58"/>
        <v>0</v>
      </c>
      <c r="L57" s="9">
        <f t="shared" ref="L57" si="59">L46-L52</f>
        <v>0</v>
      </c>
    </row>
    <row r="58" spans="1:12" ht="20.149999999999999" customHeight="1" x14ac:dyDescent="0.35">
      <c r="A58" s="10" t="s">
        <v>89</v>
      </c>
      <c r="B58" s="4">
        <f t="shared" ref="B58" si="60">B59+B62+B66</f>
        <v>5932.6863851100006</v>
      </c>
      <c r="C58" s="4">
        <f t="shared" ref="C58:J58" si="61">C59+C62+C66</f>
        <v>6812.79891692</v>
      </c>
      <c r="D58" s="4">
        <f t="shared" si="61"/>
        <v>4404.1254861382804</v>
      </c>
      <c r="E58" s="4">
        <f t="shared" si="61"/>
        <v>5484.9288671367331</v>
      </c>
      <c r="F58" s="4">
        <f t="shared" si="61"/>
        <v>4890.56746143907</v>
      </c>
      <c r="G58" s="4">
        <f t="shared" si="61"/>
        <v>5114.1091428574764</v>
      </c>
      <c r="H58" s="4">
        <f t="shared" si="61"/>
        <v>5972.0917588970206</v>
      </c>
      <c r="I58" s="4">
        <f t="shared" si="61"/>
        <v>6954.3591977124261</v>
      </c>
      <c r="J58" s="4">
        <f t="shared" si="61"/>
        <v>7717.026923251844</v>
      </c>
      <c r="K58" s="4">
        <f t="shared" ref="K58" si="62">K59+K62+K66</f>
        <v>0</v>
      </c>
      <c r="L58" s="4">
        <f t="shared" ref="L58" si="63">L59+L62+L66</f>
        <v>0</v>
      </c>
    </row>
    <row r="59" spans="1:12" ht="20.149999999999999" customHeight="1" x14ac:dyDescent="0.35">
      <c r="A59" s="6" t="s">
        <v>90</v>
      </c>
      <c r="B59" s="5">
        <f t="shared" ref="B59" si="64">SUM(B60:B61)</f>
        <v>2974.1867446000001</v>
      </c>
      <c r="C59" s="5">
        <f t="shared" ref="C59:J59" si="65">SUM(C60:C61)</f>
        <v>4948.9857670199999</v>
      </c>
      <c r="D59" s="5">
        <f t="shared" si="65"/>
        <v>4319.063964415107</v>
      </c>
      <c r="E59" s="5">
        <f t="shared" si="65"/>
        <v>5380.1621199802903</v>
      </c>
      <c r="F59" s="5">
        <f t="shared" si="65"/>
        <v>3107.049695785237</v>
      </c>
      <c r="G59" s="5">
        <f t="shared" si="65"/>
        <v>2301.7341295593696</v>
      </c>
      <c r="H59" s="5">
        <f t="shared" si="65"/>
        <v>2370.7843219043602</v>
      </c>
      <c r="I59" s="5">
        <f t="shared" si="65"/>
        <v>2441.9059650749036</v>
      </c>
      <c r="J59" s="5">
        <f t="shared" si="65"/>
        <v>2515.1612009474657</v>
      </c>
      <c r="K59" s="5">
        <f t="shared" ref="K59" si="66">SUM(K60:K61)</f>
        <v>0</v>
      </c>
      <c r="L59" s="5">
        <f t="shared" ref="L59" si="67">SUM(L60:L61)</f>
        <v>0</v>
      </c>
    </row>
    <row r="60" spans="1:12" ht="20.149999999999999" customHeight="1" x14ac:dyDescent="0.35">
      <c r="A60" s="20" t="s">
        <v>91</v>
      </c>
      <c r="B60" s="21">
        <f>'I-Cenário Base'!G60+SUMIF('II-a) Medidas a implementar'!$C:$C,$A60,'II-a) Medidas a implementar'!D:D)+SUMIF('II-c) Reflexos'!$D:$D,$A60,'II-c) Reflexos'!F:F)</f>
        <v>0.18504741</v>
      </c>
      <c r="C60" s="21">
        <f>'I-Cenário Base'!H60+SUMIF('II-a) Medidas a implementar'!$C:$C,$A60,'II-a) Medidas a implementar'!E:E)+SUMIF('II-c) Reflexos'!$D:$D,$A60,'II-c) Reflexos'!G:G)</f>
        <v>1.7175450000000002E-2</v>
      </c>
      <c r="D60" s="21">
        <f>'I-Cenário Base'!I60+SUMIF('II-a) Medidas a implementar'!$C:$C,$A60,'II-a) Medidas a implementar'!F:F)+SUMIF('II-c) Reflexos'!$D:$D,$A60,'II-c) Reflexos'!H:H)</f>
        <v>1.8006415106612744E-2</v>
      </c>
      <c r="E60" s="21">
        <f>'I-Cenário Base'!J60+SUMIF('II-a) Medidas a implementar'!$C:$C,$A60,'II-a) Medidas a implementar'!G:G)+SUMIF('II-c) Reflexos'!$D:$D,$A60,'II-c) Reflexos'!I:I)</f>
        <v>0.5</v>
      </c>
      <c r="F60" s="21">
        <f>'I-Cenário Base'!K60+SUMIF('II-a) Medidas a implementar'!$C:$C,$A60,'II-a) Medidas a implementar'!H:H)+SUMIF('II-c) Reflexos'!$D:$D,$A60,'II-c) Reflexos'!J:J)</f>
        <v>0.51499960213871609</v>
      </c>
      <c r="G60" s="21">
        <f>'I-Cenário Base'!L60+SUMIF('II-a) Medidas a implementar'!$C:$C,$A60,'II-a) Medidas a implementar'!I:I)+SUMIF('II-c) Reflexos'!$D:$D,$A60,'II-c) Reflexos'!K:K)</f>
        <v>0.53044918040607159</v>
      </c>
      <c r="H60" s="21">
        <f>'I-Cenário Base'!M60+SUMIF('II-a) Medidas a implementar'!$C:$C,$A60,'II-a) Medidas a implementar'!J:J)+SUMIF('II-c) Reflexos'!$D:$D,$A60,'II-c) Reflexos'!L:L)</f>
        <v>0.54636223372787007</v>
      </c>
      <c r="I60" s="21">
        <f>'I-Cenário Base'!N60+SUMIF('II-a) Medidas a implementar'!$C:$C,$A60,'II-a) Medidas a implementar'!K:K)+SUMIF('II-c) Reflexos'!$D:$D,$A60,'II-c) Reflexos'!M:M)</f>
        <v>0.56275266598694684</v>
      </c>
      <c r="J60" s="21">
        <f>'I-Cenário Base'!O60+SUMIF('II-a) Medidas a implementar'!$C:$C,$A60,'II-a) Medidas a implementar'!L:L)+SUMIF('II-c) Reflexos'!$D:$D,$A60,'II-c) Reflexos'!N:N)</f>
        <v>0.57963479817155883</v>
      </c>
      <c r="K60" s="21">
        <f>'I-Cenário Base'!P60+SUMIF('II-a) Medidas a implementar'!$C:$C,$A60,'II-a) Medidas a implementar'!M:M)+SUMIF('II-c) Reflexos'!$D:$D,$A60,'II-c) Reflexos'!O:O)</f>
        <v>0</v>
      </c>
      <c r="L60" s="21">
        <f>'I-Cenário Base'!Q60+SUMIF('II-a) Medidas a implementar'!$C:$C,$A60,'II-a) Medidas a implementar'!N:N)+SUMIF('II-c) Reflexos'!$D:$D,$A60,'II-c) Reflexos'!P:P)</f>
        <v>0</v>
      </c>
    </row>
    <row r="61" spans="1:12" ht="20.149999999999999" customHeight="1" x14ac:dyDescent="0.35">
      <c r="A61" s="20" t="s">
        <v>92</v>
      </c>
      <c r="B61" s="21">
        <f>'I-Cenário Base'!G61+SUMIF('II-a) Medidas a implementar'!$C:$C,$A61,'II-a) Medidas a implementar'!D:D)+SUMIF('II-c) Reflexos'!$D:$D,$A61,'II-c) Reflexos'!F:F)</f>
        <v>2974.00169719</v>
      </c>
      <c r="C61" s="21">
        <f>'I-Cenário Base'!H61+SUMIF('II-a) Medidas a implementar'!$C:$C,$A61,'II-a) Medidas a implementar'!E:E)+SUMIF('II-c) Reflexos'!$D:$D,$A61,'II-c) Reflexos'!G:G)</f>
        <v>4948.9685915700002</v>
      </c>
      <c r="D61" s="21">
        <f>'I-Cenário Base'!I61+SUMIF('II-a) Medidas a implementar'!$C:$C,$A61,'II-a) Medidas a implementar'!F:F)+SUMIF('II-c) Reflexos'!$D:$D,$A61,'II-c) Reflexos'!H:H)</f>
        <v>4319.0459580000006</v>
      </c>
      <c r="E61" s="21">
        <f>'I-Cenário Base'!J61+SUMIF('II-a) Medidas a implementar'!$C:$C,$A61,'II-a) Medidas a implementar'!G:G)+SUMIF('II-c) Reflexos'!$D:$D,$A61,'II-c) Reflexos'!I:I)</f>
        <v>5379.6621199802903</v>
      </c>
      <c r="F61" s="21">
        <f>'I-Cenário Base'!K61+SUMIF('II-a) Medidas a implementar'!$C:$C,$A61,'II-a) Medidas a implementar'!H:H)+SUMIF('II-c) Reflexos'!$D:$D,$A61,'II-c) Reflexos'!J:J)</f>
        <v>3106.5346961830983</v>
      </c>
      <c r="G61" s="21">
        <f>'I-Cenário Base'!L61+SUMIF('II-a) Medidas a implementar'!$C:$C,$A61,'II-a) Medidas a implementar'!I:I)+SUMIF('II-c) Reflexos'!$D:$D,$A61,'II-c) Reflexos'!K:K)</f>
        <v>2301.2036803789638</v>
      </c>
      <c r="H61" s="21">
        <f>'I-Cenário Base'!M61+SUMIF('II-a) Medidas a implementar'!$C:$C,$A61,'II-a) Medidas a implementar'!J:J)+SUMIF('II-c) Reflexos'!$D:$D,$A61,'II-c) Reflexos'!L:L)</f>
        <v>2370.2379596706323</v>
      </c>
      <c r="I61" s="21">
        <f>'I-Cenário Base'!N61+SUMIF('II-a) Medidas a implementar'!$C:$C,$A61,'II-a) Medidas a implementar'!K:K)+SUMIF('II-c) Reflexos'!$D:$D,$A61,'II-c) Reflexos'!M:M)</f>
        <v>2441.3432124089168</v>
      </c>
      <c r="J61" s="21">
        <f>'I-Cenário Base'!O61+SUMIF('II-a) Medidas a implementar'!$C:$C,$A61,'II-a) Medidas a implementar'!L:L)+SUMIF('II-c) Reflexos'!$D:$D,$A61,'II-c) Reflexos'!N:N)</f>
        <v>2514.5815661492943</v>
      </c>
      <c r="K61" s="21">
        <f>'I-Cenário Base'!P61+SUMIF('II-a) Medidas a implementar'!$C:$C,$A61,'II-a) Medidas a implementar'!M:M)+SUMIF('II-c) Reflexos'!$D:$D,$A61,'II-c) Reflexos'!O:O)</f>
        <v>0</v>
      </c>
      <c r="L61" s="21">
        <f>'I-Cenário Base'!Q61+SUMIF('II-a) Medidas a implementar'!$C:$C,$A61,'II-a) Medidas a implementar'!N:N)+SUMIF('II-c) Reflexos'!$D:$D,$A61,'II-c) Reflexos'!P:P)</f>
        <v>0</v>
      </c>
    </row>
    <row r="62" spans="1:12" ht="20.149999999999999" customHeight="1" x14ac:dyDescent="0.35">
      <c r="A62" s="6" t="s">
        <v>93</v>
      </c>
      <c r="B62" s="5">
        <f t="shared" ref="B62" si="68">SUM(B63:B65)</f>
        <v>2294.4164476699998</v>
      </c>
      <c r="C62" s="5">
        <f t="shared" ref="C62:J62" si="69">SUM(C63:C65)</f>
        <v>1479.69696019</v>
      </c>
      <c r="D62" s="5">
        <f t="shared" si="69"/>
        <v>30.586710000000004</v>
      </c>
      <c r="E62" s="5">
        <f t="shared" si="69"/>
        <v>31.627008623157028</v>
      </c>
      <c r="F62" s="5">
        <f t="shared" si="69"/>
        <v>32.575793715527226</v>
      </c>
      <c r="G62" s="5">
        <f t="shared" si="69"/>
        <v>33.553041605698809</v>
      </c>
      <c r="H62" s="5">
        <f t="shared" si="69"/>
        <v>34.559606154957365</v>
      </c>
      <c r="I62" s="5">
        <f t="shared" si="69"/>
        <v>35.596366839747553</v>
      </c>
      <c r="J62" s="5">
        <f t="shared" si="69"/>
        <v>36.664229520107554</v>
      </c>
      <c r="K62" s="5">
        <f t="shared" ref="K62" si="70">SUM(K63:K65)</f>
        <v>0</v>
      </c>
      <c r="L62" s="5">
        <f t="shared" ref="L62" si="71">SUM(L63:L65)</f>
        <v>0</v>
      </c>
    </row>
    <row r="63" spans="1:12" ht="20.149999999999999" customHeight="1" x14ac:dyDescent="0.35">
      <c r="A63" s="20" t="s">
        <v>94</v>
      </c>
      <c r="B63" s="21">
        <f>'I-Cenário Base'!G63+SUMIF('II-a) Medidas a implementar'!$C:$C,$A63,'II-a) Medidas a implementar'!D:D)+SUMIF('II-c) Reflexos'!$D:$D,$A63,'II-c) Reflexos'!F:F)</f>
        <v>1497.9380354000002</v>
      </c>
      <c r="C63" s="21">
        <f>'I-Cenário Base'!H63+SUMIF('II-a) Medidas a implementar'!$C:$C,$A63,'II-a) Medidas a implementar'!E:E)+SUMIF('II-c) Reflexos'!$D:$D,$A63,'II-c) Reflexos'!G:G)</f>
        <v>57.754396049999997</v>
      </c>
      <c r="D63" s="21">
        <f>'I-Cenário Base'!I63+SUMIF('II-a) Medidas a implementar'!$C:$C,$A63,'II-a) Medidas a implementar'!F:F)+SUMIF('II-c) Reflexos'!$D:$D,$A63,'II-c) Reflexos'!H:H)</f>
        <v>17.125</v>
      </c>
      <c r="E63" s="21">
        <f>'I-Cenário Base'!J63+SUMIF('II-a) Medidas a implementar'!$C:$C,$A63,'II-a) Medidas a implementar'!G:G)+SUMIF('II-c) Reflexos'!$D:$D,$A63,'II-c) Reflexos'!I:I)</f>
        <v>17.707446229802553</v>
      </c>
      <c r="F63" s="21">
        <f>'I-Cenário Base'!K63+SUMIF('II-a) Medidas a implementar'!$C:$C,$A63,'II-a) Medidas a implementar'!H:H)+SUMIF('II-c) Reflexos'!$D:$D,$A63,'II-c) Reflexos'!J:J)</f>
        <v>18.238655526482045</v>
      </c>
      <c r="G63" s="21">
        <f>'I-Cenário Base'!L63+SUMIF('II-a) Medidas a implementar'!$C:$C,$A63,'II-a) Medidas a implementar'!I:I)+SUMIF('II-c) Reflexos'!$D:$D,$A63,'II-c) Reflexos'!K:K)</f>
        <v>18.785800679366695</v>
      </c>
      <c r="H63" s="21">
        <f>'I-Cenário Base'!M63+SUMIF('II-a) Medidas a implementar'!$C:$C,$A63,'II-a) Medidas a implementar'!J:J)+SUMIF('II-c) Reflexos'!$D:$D,$A63,'II-c) Reflexos'!L:L)</f>
        <v>19.349359751462149</v>
      </c>
      <c r="I63" s="21">
        <f>'I-Cenário Base'!N63+SUMIF('II-a) Medidas a implementar'!$C:$C,$A63,'II-a) Medidas a implementar'!K:K)+SUMIF('II-c) Reflexos'!$D:$D,$A63,'II-c) Reflexos'!M:M)</f>
        <v>19.929825147283797</v>
      </c>
      <c r="J63" s="21">
        <f>'I-Cenário Base'!O63+SUMIF('II-a) Medidas a implementar'!$C:$C,$A63,'II-a) Medidas a implementar'!L:L)+SUMIF('II-c) Reflexos'!$D:$D,$A63,'II-c) Reflexos'!N:N)</f>
        <v>20.527704043090669</v>
      </c>
      <c r="K63" s="21">
        <f>'I-Cenário Base'!P63+SUMIF('II-a) Medidas a implementar'!$C:$C,$A63,'II-a) Medidas a implementar'!M:M)+SUMIF('II-c) Reflexos'!$D:$D,$A63,'II-c) Reflexos'!O:O)</f>
        <v>0</v>
      </c>
      <c r="L63" s="21">
        <f>'I-Cenário Base'!Q63+SUMIF('II-a) Medidas a implementar'!$C:$C,$A63,'II-a) Medidas a implementar'!N:N)+SUMIF('II-c) Reflexos'!$D:$D,$A63,'II-c) Reflexos'!P:P)</f>
        <v>0</v>
      </c>
    </row>
    <row r="64" spans="1:12" ht="20.149999999999999" customHeight="1" x14ac:dyDescent="0.35">
      <c r="A64" s="20" t="s">
        <v>95</v>
      </c>
      <c r="B64" s="21">
        <f>'I-Cenário Base'!G64+SUMIF('II-a) Medidas a implementar'!$C:$C,$A64,'II-a) Medidas a implementar'!D:D)+SUMIF('II-c) Reflexos'!$D:$D,$A64,'II-c) Reflexos'!F:F)</f>
        <v>0</v>
      </c>
      <c r="C64" s="21">
        <f>'I-Cenário Base'!H64+SUMIF('II-a) Medidas a implementar'!$C:$C,$A64,'II-a) Medidas a implementar'!E:E)+SUMIF('II-c) Reflexos'!$D:$D,$A64,'II-c) Reflexos'!G:G)</f>
        <v>0</v>
      </c>
      <c r="D64" s="21">
        <f>'I-Cenário Base'!I64+SUMIF('II-a) Medidas a implementar'!$C:$C,$A64,'II-a) Medidas a implementar'!F:F)+SUMIF('II-c) Reflexos'!$D:$D,$A64,'II-c) Reflexos'!H:H)</f>
        <v>0</v>
      </c>
      <c r="E64" s="21">
        <f>'I-Cenário Base'!J64+SUMIF('II-a) Medidas a implementar'!$C:$C,$A64,'II-a) Medidas a implementar'!G:G)+SUMIF('II-c) Reflexos'!$D:$D,$A64,'II-c) Reflexos'!I:I)</f>
        <v>0</v>
      </c>
      <c r="F64" s="21">
        <f>'I-Cenário Base'!K64+SUMIF('II-a) Medidas a implementar'!$C:$C,$A64,'II-a) Medidas a implementar'!H:H)+SUMIF('II-c) Reflexos'!$D:$D,$A64,'II-c) Reflexos'!J:J)</f>
        <v>0</v>
      </c>
      <c r="G64" s="21">
        <f>'I-Cenário Base'!L64+SUMIF('II-a) Medidas a implementar'!$C:$C,$A64,'II-a) Medidas a implementar'!I:I)+SUMIF('II-c) Reflexos'!$D:$D,$A64,'II-c) Reflexos'!K:K)</f>
        <v>0</v>
      </c>
      <c r="H64" s="21">
        <f>'I-Cenário Base'!M64+SUMIF('II-a) Medidas a implementar'!$C:$C,$A64,'II-a) Medidas a implementar'!J:J)+SUMIF('II-c) Reflexos'!$D:$D,$A64,'II-c) Reflexos'!L:L)</f>
        <v>0</v>
      </c>
      <c r="I64" s="21">
        <f>'I-Cenário Base'!N64+SUMIF('II-a) Medidas a implementar'!$C:$C,$A64,'II-a) Medidas a implementar'!K:K)+SUMIF('II-c) Reflexos'!$D:$D,$A64,'II-c) Reflexos'!M:M)</f>
        <v>0</v>
      </c>
      <c r="J64" s="21">
        <f>'I-Cenário Base'!O64+SUMIF('II-a) Medidas a implementar'!$C:$C,$A64,'II-a) Medidas a implementar'!L:L)+SUMIF('II-c) Reflexos'!$D:$D,$A64,'II-c) Reflexos'!N:N)</f>
        <v>0</v>
      </c>
      <c r="K64" s="21">
        <f>'I-Cenário Base'!P64+SUMIF('II-a) Medidas a implementar'!$C:$C,$A64,'II-a) Medidas a implementar'!M:M)+SUMIF('II-c) Reflexos'!$D:$D,$A64,'II-c) Reflexos'!O:O)</f>
        <v>0</v>
      </c>
      <c r="L64" s="21">
        <f>'I-Cenário Base'!Q64+SUMIF('II-a) Medidas a implementar'!$C:$C,$A64,'II-a) Medidas a implementar'!N:N)+SUMIF('II-c) Reflexos'!$D:$D,$A64,'II-c) Reflexos'!P:P)</f>
        <v>0</v>
      </c>
    </row>
    <row r="65" spans="1:12" ht="20.149999999999999" customHeight="1" x14ac:dyDescent="0.35">
      <c r="A65" s="20" t="s">
        <v>96</v>
      </c>
      <c r="B65" s="21">
        <f>'I-Cenário Base'!G65+SUMIF('II-a) Medidas a implementar'!$C:$C,$A65,'II-a) Medidas a implementar'!D:D)+SUMIF('II-c) Reflexos'!$D:$D,$A65,'II-c) Reflexos'!F:F)</f>
        <v>796.47841226999958</v>
      </c>
      <c r="C65" s="21">
        <f>'I-Cenário Base'!H65+SUMIF('II-a) Medidas a implementar'!$C:$C,$A65,'II-a) Medidas a implementar'!E:E)+SUMIF('II-c) Reflexos'!$D:$D,$A65,'II-c) Reflexos'!G:G)</f>
        <v>1421.9425641400001</v>
      </c>
      <c r="D65" s="21">
        <f>'I-Cenário Base'!I65+SUMIF('II-a) Medidas a implementar'!$C:$C,$A65,'II-a) Medidas a implementar'!F:F)+SUMIF('II-c) Reflexos'!$D:$D,$A65,'II-c) Reflexos'!H:H)</f>
        <v>13.461710000000004</v>
      </c>
      <c r="E65" s="21">
        <f>'I-Cenário Base'!J65+SUMIF('II-a) Medidas a implementar'!$C:$C,$A65,'II-a) Medidas a implementar'!G:G)+SUMIF('II-c) Reflexos'!$D:$D,$A65,'II-c) Reflexos'!I:I)</f>
        <v>13.919562393354475</v>
      </c>
      <c r="F65" s="21">
        <f>'I-Cenário Base'!K65+SUMIF('II-a) Medidas a implementar'!$C:$C,$A65,'II-a) Medidas a implementar'!H:H)+SUMIF('II-c) Reflexos'!$D:$D,$A65,'II-c) Reflexos'!J:J)</f>
        <v>14.337138189045179</v>
      </c>
      <c r="G65" s="21">
        <f>'I-Cenário Base'!L65+SUMIF('II-a) Medidas a implementar'!$C:$C,$A65,'II-a) Medidas a implementar'!I:I)+SUMIF('II-c) Reflexos'!$D:$D,$A65,'II-c) Reflexos'!K:K)</f>
        <v>14.767240926332116</v>
      </c>
      <c r="H65" s="21">
        <f>'I-Cenário Base'!M65+SUMIF('II-a) Medidas a implementar'!$C:$C,$A65,'II-a) Medidas a implementar'!J:J)+SUMIF('II-c) Reflexos'!$D:$D,$A65,'II-c) Reflexos'!L:L)</f>
        <v>15.210246403495217</v>
      </c>
      <c r="I65" s="21">
        <f>'I-Cenário Base'!N65+SUMIF('II-a) Medidas a implementar'!$C:$C,$A65,'II-a) Medidas a implementar'!K:K)+SUMIF('II-c) Reflexos'!$D:$D,$A65,'II-c) Reflexos'!M:M)</f>
        <v>15.666541692463756</v>
      </c>
      <c r="J65" s="21">
        <f>'I-Cenário Base'!O65+SUMIF('II-a) Medidas a implementar'!$C:$C,$A65,'II-a) Medidas a implementar'!L:L)+SUMIF('II-c) Reflexos'!$D:$D,$A65,'II-c) Reflexos'!N:N)</f>
        <v>16.136525477016885</v>
      </c>
      <c r="K65" s="21">
        <f>'I-Cenário Base'!P65+SUMIF('II-a) Medidas a implementar'!$C:$C,$A65,'II-a) Medidas a implementar'!M:M)+SUMIF('II-c) Reflexos'!$D:$D,$A65,'II-c) Reflexos'!O:O)</f>
        <v>0</v>
      </c>
      <c r="L65" s="21">
        <f>'I-Cenário Base'!Q65+SUMIF('II-a) Medidas a implementar'!$C:$C,$A65,'II-a) Medidas a implementar'!N:N)+SUMIF('II-c) Reflexos'!$D:$D,$A65,'II-c) Reflexos'!P:P)</f>
        <v>0</v>
      </c>
    </row>
    <row r="66" spans="1:12" ht="20.149999999999999" customHeight="1" x14ac:dyDescent="0.35">
      <c r="A66" s="6" t="s">
        <v>97</v>
      </c>
      <c r="B66" s="5">
        <f>'I-Cenário Base'!G66+SUMIF('II-a) Medidas a implementar'!$C:$C,$A66,'II-a) Medidas a implementar'!D:D)+SUMIF('II-c) Reflexos'!$D:$D,$A66,'II-c) Reflexos'!F:F)</f>
        <v>664.08319284000004</v>
      </c>
      <c r="C66" s="5">
        <f>'I-Cenário Base'!H66+SUMIF('II-a) Medidas a implementar'!$C:$C,$A66,'II-a) Medidas a implementar'!E:E)+SUMIF('II-c) Reflexos'!$D:$D,$A66,'II-c) Reflexos'!G:G)</f>
        <v>384.11618970999996</v>
      </c>
      <c r="D66" s="5">
        <f>'I-Cenário Base'!I66+SUMIF('II-a) Medidas a implementar'!$C:$C,$A66,'II-a) Medidas a implementar'!F:F)+SUMIF('II-c) Reflexos'!$D:$D,$A66,'II-c) Reflexos'!H:H)</f>
        <v>54.474811723173701</v>
      </c>
      <c r="E66" s="5">
        <f>'I-Cenário Base'!J66+SUMIF('II-a) Medidas a implementar'!$C:$C,$A66,'II-a) Medidas a implementar'!G:G)+SUMIF('II-c) Reflexos'!$D:$D,$A66,'II-c) Reflexos'!I:I)</f>
        <v>73.139738533286035</v>
      </c>
      <c r="F66" s="5">
        <f>'I-Cenário Base'!K66+SUMIF('II-a) Medidas a implementar'!$C:$C,$A66,'II-a) Medidas a implementar'!H:H)+SUMIF('II-c) Reflexos'!$D:$D,$A66,'II-c) Reflexos'!J:J)</f>
        <v>1750.9419719383061</v>
      </c>
      <c r="G66" s="5">
        <f>'I-Cenário Base'!L66+SUMIF('II-a) Medidas a implementar'!$C:$C,$A66,'II-a) Medidas a implementar'!I:I)+SUMIF('II-c) Reflexos'!$D:$D,$A66,'II-c) Reflexos'!K:K)</f>
        <v>2778.8219716924077</v>
      </c>
      <c r="H66" s="5">
        <f>'I-Cenário Base'!M66+SUMIF('II-a) Medidas a implementar'!$C:$C,$A66,'II-a) Medidas a implementar'!J:J)+SUMIF('II-c) Reflexos'!$D:$D,$A66,'II-c) Reflexos'!L:L)</f>
        <v>3566.7478308377031</v>
      </c>
      <c r="I66" s="5">
        <f>'I-Cenário Base'!N66+SUMIF('II-a) Medidas a implementar'!$C:$C,$A66,'II-a) Medidas a implementar'!K:K)+SUMIF('II-c) Reflexos'!$D:$D,$A66,'II-c) Reflexos'!M:M)</f>
        <v>4476.8568657977748</v>
      </c>
      <c r="J66" s="5">
        <f>'I-Cenário Base'!O66+SUMIF('II-a) Medidas a implementar'!$C:$C,$A66,'II-a) Medidas a implementar'!L:L)+SUMIF('II-c) Reflexos'!$D:$D,$A66,'II-c) Reflexos'!N:N)</f>
        <v>5165.2014927842711</v>
      </c>
      <c r="K66" s="5">
        <f>'I-Cenário Base'!P66+SUMIF('II-a) Medidas a implementar'!$C:$C,$A66,'II-a) Medidas a implementar'!M:M)+SUMIF('II-c) Reflexos'!$D:$D,$A66,'II-c) Reflexos'!O:O)</f>
        <v>0</v>
      </c>
      <c r="L66" s="5">
        <f>'I-Cenário Base'!Q66+SUMIF('II-a) Medidas a implementar'!$C:$C,$A66,'II-a) Medidas a implementar'!N:N)+SUMIF('II-c) Reflexos'!$D:$D,$A66,'II-c) Reflexos'!P:P)</f>
        <v>0</v>
      </c>
    </row>
    <row r="67" spans="1:12" ht="20.149999999999999" customHeight="1" x14ac:dyDescent="0.35">
      <c r="A67" s="8" t="s">
        <v>98</v>
      </c>
      <c r="B67" s="9">
        <f t="shared" ref="B67" si="72">B58-B63-B66</f>
        <v>3770.6651568699999</v>
      </c>
      <c r="C67" s="9">
        <f t="shared" ref="C67:J67" si="73">C58-C63-C66</f>
        <v>6370.9283311600002</v>
      </c>
      <c r="D67" s="9">
        <f t="shared" si="73"/>
        <v>4332.5256744151066</v>
      </c>
      <c r="E67" s="9">
        <f t="shared" si="73"/>
        <v>5394.081682373645</v>
      </c>
      <c r="F67" s="9">
        <f t="shared" si="73"/>
        <v>3121.3868339742821</v>
      </c>
      <c r="G67" s="9">
        <f t="shared" si="73"/>
        <v>2316.501370485702</v>
      </c>
      <c r="H67" s="9">
        <f t="shared" si="73"/>
        <v>2385.9945683078549</v>
      </c>
      <c r="I67" s="9">
        <f t="shared" si="73"/>
        <v>2457.5725067673675</v>
      </c>
      <c r="J67" s="9">
        <f t="shared" si="73"/>
        <v>2531.2977264244819</v>
      </c>
      <c r="K67" s="9">
        <f t="shared" ref="K67" si="74">K58-K63-K66</f>
        <v>0</v>
      </c>
      <c r="L67" s="9">
        <f t="shared" ref="L67" si="75">L58-L63-L66</f>
        <v>0</v>
      </c>
    </row>
    <row r="68" spans="1:12" ht="20.149999999999999" customHeight="1" x14ac:dyDescent="0.35">
      <c r="A68" s="11" t="s">
        <v>99</v>
      </c>
      <c r="B68" s="12">
        <f t="shared" ref="B68" si="76">B57+B67</f>
        <v>70014.650663120017</v>
      </c>
      <c r="C68" s="12">
        <f t="shared" ref="C68:J68" si="77">C57+C67</f>
        <v>77127.491373679994</v>
      </c>
      <c r="D68" s="12">
        <f t="shared" si="77"/>
        <v>87599.3151441261</v>
      </c>
      <c r="E68" s="12">
        <f t="shared" si="77"/>
        <v>86206.755475922895</v>
      </c>
      <c r="F68" s="12">
        <f t="shared" si="77"/>
        <v>85765.08421993097</v>
      </c>
      <c r="G68" s="12">
        <f t="shared" si="77"/>
        <v>88031.102892518189</v>
      </c>
      <c r="H68" s="12">
        <f t="shared" si="77"/>
        <v>91825.833419414615</v>
      </c>
      <c r="I68" s="12">
        <f t="shared" si="77"/>
        <v>91807.580628878626</v>
      </c>
      <c r="J68" s="12">
        <f t="shared" si="77"/>
        <v>95262.042854725529</v>
      </c>
      <c r="K68" s="12">
        <f t="shared" ref="K68" si="78">K57+K67</f>
        <v>0</v>
      </c>
      <c r="L68" s="12">
        <f t="shared" ref="L68" si="79">L57+L67</f>
        <v>0</v>
      </c>
    </row>
    <row r="69" spans="1:12" ht="20.149999999999999" customHeight="1" x14ac:dyDescent="0.35">
      <c r="A69" s="165" t="s">
        <v>100</v>
      </c>
      <c r="B69" s="166">
        <f>'I-Cenário Base'!G69</f>
        <v>922.08215997000025</v>
      </c>
      <c r="C69" s="166">
        <f>'I-Cenário Base'!H69</f>
        <v>851.22195774999989</v>
      </c>
      <c r="D69" s="166">
        <f>'I-Cenário Base'!I69</f>
        <v>1003.2437819999999</v>
      </c>
      <c r="E69" s="166">
        <f>'I-Cenário Base'!J69</f>
        <v>1063.0516223207449</v>
      </c>
      <c r="F69" s="166">
        <f>'I-Cenário Base'!K69</f>
        <v>1123.9411319964549</v>
      </c>
      <c r="G69" s="166">
        <f>'I-Cenário Base'!L69</f>
        <v>1187.1387744644242</v>
      </c>
      <c r="H69" s="166">
        <f>'I-Cenário Base'!M69</f>
        <v>1254.4421153049411</v>
      </c>
      <c r="I69" s="166">
        <f>'I-Cenário Base'!N69</f>
        <v>1326.4655865350117</v>
      </c>
      <c r="J69" s="166">
        <f>'I-Cenário Base'!O69</f>
        <v>1403.5806477801621</v>
      </c>
      <c r="K69" s="166">
        <f>'I-Cenário Base'!P69</f>
        <v>0</v>
      </c>
      <c r="L69" s="166">
        <f>'I-Cenário Base'!Q69</f>
        <v>0</v>
      </c>
    </row>
    <row r="70" spans="1:12" ht="20.149999999999999" customHeight="1" x14ac:dyDescent="0.35">
      <c r="A70" s="14" t="s">
        <v>101</v>
      </c>
      <c r="B70" s="15">
        <f>B8-B16-B29-B54-B69</f>
        <v>56593.213138979969</v>
      </c>
      <c r="C70" s="15">
        <f t="shared" ref="C70:K70" si="80">C8-C16-C29-C54-C69</f>
        <v>60043.876410579986</v>
      </c>
      <c r="D70" s="15">
        <f t="shared" si="80"/>
        <v>62737.247114845442</v>
      </c>
      <c r="E70" s="15">
        <f t="shared" si="80"/>
        <v>67532.033852309265</v>
      </c>
      <c r="F70" s="15">
        <f t="shared" si="80"/>
        <v>69837.695974921939</v>
      </c>
      <c r="G70" s="15">
        <f t="shared" si="80"/>
        <v>73516.309981282495</v>
      </c>
      <c r="H70" s="15">
        <f t="shared" si="80"/>
        <v>77694.076639617415</v>
      </c>
      <c r="I70" s="15">
        <f t="shared" si="80"/>
        <v>82153.837636129887</v>
      </c>
      <c r="J70" s="15">
        <f t="shared" si="80"/>
        <v>86916.940252286222</v>
      </c>
      <c r="K70" s="15">
        <f t="shared" si="80"/>
        <v>0</v>
      </c>
      <c r="L70" s="15">
        <f t="shared" ref="L70" si="81">L8-L16-L29-L54-L69</f>
        <v>0</v>
      </c>
    </row>
    <row r="71" spans="1:12" ht="40.4" customHeight="1" x14ac:dyDescent="0.35">
      <c r="A71" s="22" t="s">
        <v>102</v>
      </c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</row>
    <row r="72" spans="1:12" ht="20.149999999999999" customHeight="1" x14ac:dyDescent="0.35">
      <c r="A72" s="6" t="s">
        <v>103</v>
      </c>
      <c r="B72" s="5">
        <f t="shared" ref="B72" si="82">SUM(B73,B76)</f>
        <v>4546.6560369499994</v>
      </c>
      <c r="C72" s="5">
        <f t="shared" ref="C72:J72" si="83">SUM(C73,C76)</f>
        <v>6624.6808132999995</v>
      </c>
      <c r="D72" s="5">
        <f t="shared" si="83"/>
        <v>4621.5310138304476</v>
      </c>
      <c r="E72" s="5">
        <f t="shared" si="83"/>
        <v>4778.7160249207309</v>
      </c>
      <c r="F72" s="5">
        <f t="shared" si="83"/>
        <v>4922.0737031361668</v>
      </c>
      <c r="G72" s="5">
        <f t="shared" si="83"/>
        <v>4819.2320027490787</v>
      </c>
      <c r="H72" s="5">
        <f t="shared" si="83"/>
        <v>4963.8051280598884</v>
      </c>
      <c r="I72" s="5">
        <f t="shared" si="83"/>
        <v>5112.7153320899251</v>
      </c>
      <c r="J72" s="5">
        <f t="shared" si="83"/>
        <v>5266.0927237496508</v>
      </c>
      <c r="K72" s="5">
        <f t="shared" ref="K72" si="84">SUM(K73,K76)</f>
        <v>0</v>
      </c>
      <c r="L72" s="5">
        <f t="shared" ref="L72" si="85">SUM(L73,L76)</f>
        <v>0</v>
      </c>
    </row>
    <row r="73" spans="1:12" ht="20.149999999999999" customHeight="1" x14ac:dyDescent="0.35">
      <c r="A73" s="20" t="s">
        <v>104</v>
      </c>
      <c r="B73" s="21">
        <f t="shared" ref="B73" si="86">SUM(B74:B75)</f>
        <v>969.32839752000007</v>
      </c>
      <c r="C73" s="21">
        <f t="shared" ref="C73:J73" si="87">SUM(C74:C75)</f>
        <v>1282.6313467700002</v>
      </c>
      <c r="D73" s="21">
        <f t="shared" si="87"/>
        <v>1344.6863085796515</v>
      </c>
      <c r="E73" s="21">
        <f t="shared" si="87"/>
        <v>1390.421051394211</v>
      </c>
      <c r="F73" s="21">
        <f t="shared" si="87"/>
        <v>1432.1325765466279</v>
      </c>
      <c r="G73" s="21">
        <f t="shared" si="87"/>
        <v>1403.5239871553733</v>
      </c>
      <c r="H73" s="21">
        <f t="shared" si="87"/>
        <v>1445.6285899543241</v>
      </c>
      <c r="I73" s="21">
        <f t="shared" si="87"/>
        <v>1488.9962973336608</v>
      </c>
      <c r="J73" s="21">
        <f t="shared" si="87"/>
        <v>1533.6650014257134</v>
      </c>
      <c r="K73" s="21">
        <f t="shared" ref="K73" si="88">SUM(K74:K75)</f>
        <v>0</v>
      </c>
      <c r="L73" s="21">
        <f t="shared" ref="L73" si="89">SUM(L74:L75)</f>
        <v>0</v>
      </c>
    </row>
    <row r="74" spans="1:12" ht="20.149999999999999" customHeight="1" x14ac:dyDescent="0.35">
      <c r="A74" s="143" t="s">
        <v>105</v>
      </c>
      <c r="B74" s="157">
        <f>'I-Cenário Base'!G74</f>
        <v>929.48185977000003</v>
      </c>
      <c r="C74" s="157">
        <f>'I-Cenário Base'!H74</f>
        <v>1250.24958182</v>
      </c>
      <c r="D74" s="157">
        <f>'I-Cenário Base'!I74</f>
        <v>1310.7378821003183</v>
      </c>
      <c r="E74" s="157">
        <f>'I-Cenário Base'!J74</f>
        <v>1355.3179894106081</v>
      </c>
      <c r="F74" s="157">
        <f>'I-Cenário Base'!K74</f>
        <v>1395.9764506358156</v>
      </c>
      <c r="G74" s="157">
        <f>'I-Cenário Base'!L74</f>
        <v>1366.2832062374821</v>
      </c>
      <c r="H74" s="157">
        <f>'I-Cenário Base'!M74</f>
        <v>1407.2706152422259</v>
      </c>
      <c r="I74" s="157">
        <f>'I-Cenário Base'!N74</f>
        <v>1449.4876139025057</v>
      </c>
      <c r="J74" s="157">
        <f>'I-Cenário Base'!O74</f>
        <v>1492.9710889295748</v>
      </c>
      <c r="K74" s="157"/>
      <c r="L74" s="157"/>
    </row>
    <row r="75" spans="1:12" ht="20.149999999999999" customHeight="1" x14ac:dyDescent="0.35">
      <c r="A75" s="143" t="s">
        <v>106</v>
      </c>
      <c r="B75" s="157">
        <f>'I-Cenário Base'!G75</f>
        <v>39.846537750000003</v>
      </c>
      <c r="C75" s="157">
        <f>'I-Cenário Base'!H75</f>
        <v>32.381764950000047</v>
      </c>
      <c r="D75" s="157">
        <f>'I-Cenário Base'!I75</f>
        <v>33.948426479333222</v>
      </c>
      <c r="E75" s="157">
        <f>'I-Cenário Base'!J75</f>
        <v>35.103061983602814</v>
      </c>
      <c r="F75" s="157">
        <f>'I-Cenário Base'!K75</f>
        <v>36.156125910812278</v>
      </c>
      <c r="G75" s="157">
        <f>'I-Cenário Base'!L75</f>
        <v>37.240780917891286</v>
      </c>
      <c r="H75" s="157">
        <f>'I-Cenário Base'!M75</f>
        <v>38.357974712098219</v>
      </c>
      <c r="I75" s="157">
        <f>'I-Cenário Base'!N75</f>
        <v>39.508683431155049</v>
      </c>
      <c r="J75" s="157">
        <f>'I-Cenário Base'!O75</f>
        <v>40.693912496138672</v>
      </c>
      <c r="K75" s="157"/>
      <c r="L75" s="157"/>
    </row>
    <row r="76" spans="1:12" ht="20.149999999999999" customHeight="1" x14ac:dyDescent="0.35">
      <c r="A76" s="20" t="s">
        <v>107</v>
      </c>
      <c r="B76" s="21">
        <f t="shared" ref="B76" si="90">SUM(B77:B78)</f>
        <v>3577.3276394299996</v>
      </c>
      <c r="C76" s="21">
        <f t="shared" ref="C76:J76" si="91">SUM(C77:C78)</f>
        <v>5342.0494665299993</v>
      </c>
      <c r="D76" s="21">
        <f t="shared" si="91"/>
        <v>3276.8447052507959</v>
      </c>
      <c r="E76" s="21">
        <f t="shared" si="91"/>
        <v>3388.2949735265202</v>
      </c>
      <c r="F76" s="21">
        <f t="shared" si="91"/>
        <v>3489.9411265895387</v>
      </c>
      <c r="G76" s="21">
        <f t="shared" si="91"/>
        <v>3415.7080155937051</v>
      </c>
      <c r="H76" s="21">
        <f t="shared" si="91"/>
        <v>3518.1765381055648</v>
      </c>
      <c r="I76" s="21">
        <f t="shared" si="91"/>
        <v>3623.7190347562641</v>
      </c>
      <c r="J76" s="21">
        <f t="shared" si="91"/>
        <v>3732.4277223239369</v>
      </c>
      <c r="K76" s="21">
        <f t="shared" ref="K76" si="92">SUM(K77:K78)</f>
        <v>0</v>
      </c>
      <c r="L76" s="21">
        <f t="shared" ref="L76" si="93">SUM(L77:L78)</f>
        <v>0</v>
      </c>
    </row>
    <row r="77" spans="1:12" ht="20.149999999999999" customHeight="1" x14ac:dyDescent="0.35">
      <c r="A77" s="143" t="s">
        <v>108</v>
      </c>
      <c r="B77" s="157">
        <f>'I-Cenário Base'!G77</f>
        <v>3577.3034918499998</v>
      </c>
      <c r="C77" s="157">
        <f>'I-Cenário Base'!H77</f>
        <v>5342.0494665299993</v>
      </c>
      <c r="D77" s="157">
        <f>'I-Cenário Base'!I77</f>
        <v>3276.8447052507959</v>
      </c>
      <c r="E77" s="157">
        <f>'I-Cenário Base'!J77</f>
        <v>3388.2949735265202</v>
      </c>
      <c r="F77" s="157">
        <f>'I-Cenário Base'!K77</f>
        <v>3489.9411265895387</v>
      </c>
      <c r="G77" s="157">
        <f>'I-Cenário Base'!L77</f>
        <v>3415.7080155937051</v>
      </c>
      <c r="H77" s="157">
        <f>'I-Cenário Base'!M77</f>
        <v>3518.1765381055648</v>
      </c>
      <c r="I77" s="157">
        <f>'I-Cenário Base'!N77</f>
        <v>3623.7190347562641</v>
      </c>
      <c r="J77" s="157">
        <f>'I-Cenário Base'!O77</f>
        <v>3732.4277223239369</v>
      </c>
      <c r="K77" s="157"/>
      <c r="L77" s="157"/>
    </row>
    <row r="78" spans="1:12" ht="20.149999999999999" customHeight="1" x14ac:dyDescent="0.35">
      <c r="A78" s="143" t="s">
        <v>109</v>
      </c>
      <c r="B78" s="157">
        <f>'I-Cenário Base'!G78</f>
        <v>2.4147579999923705E-2</v>
      </c>
      <c r="C78" s="157">
        <f>'I-Cenário Base'!H78</f>
        <v>0</v>
      </c>
      <c r="D78" s="157">
        <f>'I-Cenário Base'!I78</f>
        <v>0</v>
      </c>
      <c r="E78" s="157">
        <f>'I-Cenário Base'!J78</f>
        <v>0</v>
      </c>
      <c r="F78" s="157">
        <f>'I-Cenário Base'!K78</f>
        <v>0</v>
      </c>
      <c r="G78" s="157">
        <f>'I-Cenário Base'!L78</f>
        <v>0</v>
      </c>
      <c r="H78" s="157">
        <f>'I-Cenário Base'!M78</f>
        <v>0</v>
      </c>
      <c r="I78" s="157">
        <f>'I-Cenário Base'!N78</f>
        <v>0</v>
      </c>
      <c r="J78" s="157">
        <f>'I-Cenário Base'!O78</f>
        <v>0</v>
      </c>
      <c r="K78" s="157">
        <f>IF(K7&lt;(K45+K83),IF(K45&gt;K7,K45-K7,0)*('I-Cenário Base'!$F$78/'I-Cenário Base'!$F$72)+K83*('I-Cenário Base'!$F$78/'I-Cenário Base'!$F$72),0)</f>
        <v>0</v>
      </c>
      <c r="L78" s="157">
        <f>IF(L7&lt;(L45+L83),IF(L45&gt;L7,L45-L7,0)*('I-Cenário Base'!$F$78/'I-Cenário Base'!$F$72)+L83*('I-Cenário Base'!$F$78/'I-Cenário Base'!$F$72),0)</f>
        <v>0</v>
      </c>
    </row>
    <row r="79" spans="1:12" ht="20.149999999999999" customHeight="1" x14ac:dyDescent="0.35">
      <c r="A79" s="6" t="s">
        <v>110</v>
      </c>
      <c r="B79" s="5">
        <f t="shared" ref="B79" si="94">SUM(B80:B81)</f>
        <v>230.26008480000002</v>
      </c>
      <c r="C79" s="5">
        <f t="shared" ref="C79:J79" si="95">SUM(C80:C81)</f>
        <v>435.63078873999996</v>
      </c>
      <c r="D79" s="5">
        <f t="shared" si="95"/>
        <v>475.70576136688271</v>
      </c>
      <c r="E79" s="5">
        <f t="shared" si="95"/>
        <v>389.44446013101248</v>
      </c>
      <c r="F79" s="5">
        <f t="shared" si="95"/>
        <v>377.20583193981884</v>
      </c>
      <c r="G79" s="5">
        <f t="shared" si="95"/>
        <v>372.99041095335031</v>
      </c>
      <c r="H79" s="5">
        <f t="shared" si="95"/>
        <v>383.99779185110617</v>
      </c>
      <c r="I79" s="5">
        <f t="shared" si="95"/>
        <v>395.46797882960777</v>
      </c>
      <c r="J79" s="5">
        <f t="shared" si="95"/>
        <v>407.31827510902383</v>
      </c>
      <c r="K79" s="5">
        <f t="shared" ref="K79" si="96">SUM(K80:K81)</f>
        <v>0</v>
      </c>
      <c r="L79" s="5">
        <f t="shared" ref="L79" si="97">SUM(L80:L81)</f>
        <v>0</v>
      </c>
    </row>
    <row r="80" spans="1:12" ht="20.149999999999999" customHeight="1" x14ac:dyDescent="0.35">
      <c r="A80" s="140" t="s">
        <v>111</v>
      </c>
      <c r="B80" s="158">
        <f>'I-Cenário Base'!G80</f>
        <v>23.503665609999999</v>
      </c>
      <c r="C80" s="158">
        <f>'I-Cenário Base'!H80</f>
        <v>62.228110899999997</v>
      </c>
      <c r="D80" s="158">
        <f>'I-Cenário Base'!I80</f>
        <v>83.302561556642601</v>
      </c>
      <c r="E80" s="158">
        <f>'I-Cenário Base'!J80</f>
        <v>77.560642431783847</v>
      </c>
      <c r="F80" s="158">
        <f>'I-Cenário Base'!K80</f>
        <v>80.171091946792359</v>
      </c>
      <c r="G80" s="158">
        <f>'I-Cenário Base'!L80</f>
        <v>78.461253825070031</v>
      </c>
      <c r="H80" s="158">
        <f>'I-Cenário Base'!M80</f>
        <v>80.815029006431786</v>
      </c>
      <c r="I80" s="158">
        <f>'I-Cenário Base'!N80</f>
        <v>83.239415570282318</v>
      </c>
      <c r="J80" s="158">
        <f>'I-Cenário Base'!O80</f>
        <v>85.736531801909337</v>
      </c>
      <c r="K80" s="158"/>
      <c r="L80" s="158"/>
    </row>
    <row r="81" spans="1:12" ht="20.149999999999999" customHeight="1" x14ac:dyDescent="0.35">
      <c r="A81" s="140" t="s">
        <v>112</v>
      </c>
      <c r="B81" s="158">
        <f>'I-Cenário Base'!G81</f>
        <v>206.75641919</v>
      </c>
      <c r="C81" s="158">
        <f>'I-Cenário Base'!H81</f>
        <v>373.40267783999997</v>
      </c>
      <c r="D81" s="158">
        <f>'I-Cenário Base'!I81</f>
        <v>392.4031998102401</v>
      </c>
      <c r="E81" s="158">
        <f>'I-Cenário Base'!J81</f>
        <v>311.88381769922864</v>
      </c>
      <c r="F81" s="158">
        <f>'I-Cenário Base'!K81</f>
        <v>297.03473999302645</v>
      </c>
      <c r="G81" s="158">
        <f>'I-Cenário Base'!L81</f>
        <v>294.5291571282803</v>
      </c>
      <c r="H81" s="158">
        <f>'I-Cenário Base'!M81</f>
        <v>303.18276284467441</v>
      </c>
      <c r="I81" s="158">
        <f>'I-Cenário Base'!N81</f>
        <v>312.22856325932543</v>
      </c>
      <c r="J81" s="158">
        <f>'I-Cenário Base'!O81</f>
        <v>321.58174330711449</v>
      </c>
      <c r="K81" s="158"/>
      <c r="L81" s="158"/>
    </row>
    <row r="82" spans="1:12" ht="20.149999999999999" customHeight="1" x14ac:dyDescent="0.35">
      <c r="A82" s="142" t="s">
        <v>113</v>
      </c>
      <c r="B82" s="159">
        <f>'I-Cenário Base'!G82</f>
        <v>1878.57311531</v>
      </c>
      <c r="C82" s="159">
        <f>'I-Cenário Base'!H82</f>
        <v>2758.58272115</v>
      </c>
      <c r="D82" s="159">
        <f>'I-Cenário Base'!I82</f>
        <v>4246.8071032689622</v>
      </c>
      <c r="E82" s="159">
        <f>'I-Cenário Base'!J82</f>
        <v>3327.6534293772761</v>
      </c>
      <c r="F82" s="159">
        <f>'I-Cenário Base'!K82</f>
        <v>3142.7185248359433</v>
      </c>
      <c r="G82" s="159">
        <f>'I-Cenário Base'!L82</f>
        <v>2974.7622514808781</v>
      </c>
      <c r="H82" s="159">
        <f>'I-Cenário Base'!M82</f>
        <v>3061.9413428322378</v>
      </c>
      <c r="I82" s="159">
        <f>'I-Cenário Base'!N82</f>
        <v>3153.2372609862705</v>
      </c>
      <c r="J82" s="159">
        <f>'I-Cenário Base'!O82</f>
        <v>3247.6798028736894</v>
      </c>
      <c r="K82" s="159"/>
      <c r="L82" s="159"/>
    </row>
    <row r="83" spans="1:12" ht="20.149999999999999" customHeight="1" x14ac:dyDescent="0.35">
      <c r="A83" s="142" t="s">
        <v>114</v>
      </c>
      <c r="B83" s="159">
        <f>'I-Cenário Base'!G83</f>
        <v>2699.3764498200003</v>
      </c>
      <c r="C83" s="159">
        <f>'I-Cenário Base'!H83</f>
        <v>3607.5759138499998</v>
      </c>
      <c r="D83" s="159">
        <f>'I-Cenário Base'!I83</f>
        <v>5572.9607633123205</v>
      </c>
      <c r="E83" s="159">
        <f>'I-Cenário Base'!J83</f>
        <v>4562.3973305751433</v>
      </c>
      <c r="F83" s="159">
        <f>'I-Cenário Base'!K83</f>
        <v>4419.0200578040294</v>
      </c>
      <c r="G83" s="159">
        <f>'I-Cenário Base'!L83</f>
        <v>4223.8436361026024</v>
      </c>
      <c r="H83" s="159">
        <f>'I-Cenário Base'!M83</f>
        <v>4348.4941750703674</v>
      </c>
      <c r="I83" s="159">
        <f>'I-Cenário Base'!N83</f>
        <v>4478.3856544524206</v>
      </c>
      <c r="J83" s="159">
        <f>'I-Cenário Base'!O83</f>
        <v>4612.5815936933423</v>
      </c>
      <c r="K83" s="159"/>
      <c r="L83" s="159"/>
    </row>
    <row r="84" spans="1:12" ht="20.149999999999999" customHeight="1" x14ac:dyDescent="0.35">
      <c r="A84" s="142" t="s">
        <v>115</v>
      </c>
      <c r="B84" s="159">
        <f>'I-Cenário Base'!G84</f>
        <v>5.7743491999998096</v>
      </c>
      <c r="C84" s="159">
        <f>'I-Cenário Base'!H84</f>
        <v>39.846537750000003</v>
      </c>
      <c r="D84" s="159">
        <f>'I-Cenário Base'!I84</f>
        <v>32.381764950000047</v>
      </c>
      <c r="E84" s="159">
        <f>'I-Cenário Base'!J84</f>
        <v>33.948426479333222</v>
      </c>
      <c r="F84" s="159">
        <f>'I-Cenário Base'!K84</f>
        <v>35.103061983602814</v>
      </c>
      <c r="G84" s="159">
        <f>'I-Cenário Base'!L84</f>
        <v>36.156125910812278</v>
      </c>
      <c r="H84" s="159">
        <f>'I-Cenário Base'!M84</f>
        <v>37.240780917891286</v>
      </c>
      <c r="I84" s="159">
        <f>'I-Cenário Base'!N84</f>
        <v>38.357974712098219</v>
      </c>
      <c r="J84" s="159">
        <f>'I-Cenário Base'!O84</f>
        <v>39.508683431155049</v>
      </c>
      <c r="K84" s="159"/>
      <c r="L84" s="159"/>
    </row>
    <row r="85" spans="1:12" ht="20.149999999999999" customHeight="1" x14ac:dyDescent="0.35">
      <c r="A85" s="11" t="s">
        <v>116</v>
      </c>
      <c r="B85" s="12">
        <f t="shared" ref="B85" si="98">SUM(B86:B87)</f>
        <v>5507.1818811599978</v>
      </c>
      <c r="C85" s="12">
        <f t="shared" ref="C85:J85" si="99">SUM(C86:C87)</f>
        <v>8048.8094541199971</v>
      </c>
      <c r="D85" s="12">
        <f t="shared" si="99"/>
        <v>6589.2921783212405</v>
      </c>
      <c r="E85" s="12">
        <f t="shared" si="99"/>
        <v>6382.2179860564847</v>
      </c>
      <c r="F85" s="12">
        <f t="shared" si="99"/>
        <v>6472.9627374651982</v>
      </c>
      <c r="G85" s="12">
        <f t="shared" si="99"/>
        <v>6659.2045672475133</v>
      </c>
      <c r="H85" s="12">
        <f t="shared" si="99"/>
        <v>6853.2769474680363</v>
      </c>
      <c r="I85" s="12">
        <f t="shared" si="99"/>
        <v>7053.7806715638344</v>
      </c>
      <c r="J85" s="12">
        <f t="shared" si="99"/>
        <v>7260.4648430799634</v>
      </c>
      <c r="K85" s="12">
        <f t="shared" ref="K85" si="100">SUM(K86:K87)</f>
        <v>7260.4648430799634</v>
      </c>
      <c r="L85" s="12">
        <f t="shared" ref="L85" si="101">SUM(L86:L87)</f>
        <v>7260.4648430799634</v>
      </c>
    </row>
    <row r="86" spans="1:12" ht="20.149999999999999" customHeight="1" x14ac:dyDescent="0.35">
      <c r="A86" s="6" t="s">
        <v>117</v>
      </c>
      <c r="B86" s="5">
        <f>'I-Cenário Base'!F86+B73-B80+B82-B83-B84</f>
        <v>1077.8927161799991</v>
      </c>
      <c r="C86" s="5">
        <f>B86+C73-C80+C82-C83-C84</f>
        <v>1409.4562215999993</v>
      </c>
      <c r="D86" s="5">
        <f t="shared" ref="D86:L86" si="102">C86+D73-D80+D82-D83-D84</f>
        <v>1312.3045436296493</v>
      </c>
      <c r="E86" s="5">
        <f t="shared" si="102"/>
        <v>1356.4726249148766</v>
      </c>
      <c r="F86" s="5">
        <f t="shared" si="102"/>
        <v>1397.0295145630234</v>
      </c>
      <c r="G86" s="5">
        <f t="shared" si="102"/>
        <v>1436.8547373607905</v>
      </c>
      <c r="H86" s="5">
        <f t="shared" si="102"/>
        <v>1477.8746851526612</v>
      </c>
      <c r="I86" s="5">
        <f t="shared" si="102"/>
        <v>1520.1251987377912</v>
      </c>
      <c r="J86" s="5">
        <f t="shared" si="102"/>
        <v>1563.6431941107876</v>
      </c>
      <c r="K86" s="5">
        <f t="shared" si="102"/>
        <v>1563.6431941107876</v>
      </c>
      <c r="L86" s="5">
        <f t="shared" si="102"/>
        <v>1563.6431941107876</v>
      </c>
    </row>
    <row r="87" spans="1:12" ht="20.149999999999999" customHeight="1" x14ac:dyDescent="0.35">
      <c r="A87" s="6" t="s">
        <v>118</v>
      </c>
      <c r="B87" s="5">
        <f>'I-Cenário Base'!F87+B76-B81-B82</f>
        <v>4429.2891649799985</v>
      </c>
      <c r="C87" s="5">
        <f>B87+C76-C81-C82</f>
        <v>6639.3532325199976</v>
      </c>
      <c r="D87" s="5">
        <f t="shared" ref="D87:L87" si="103">C87+D76-D81-D82</f>
        <v>5276.9876346915917</v>
      </c>
      <c r="E87" s="5">
        <f t="shared" si="103"/>
        <v>5025.7453611416076</v>
      </c>
      <c r="F87" s="5">
        <f t="shared" si="103"/>
        <v>5075.9332229021747</v>
      </c>
      <c r="G87" s="5">
        <f t="shared" si="103"/>
        <v>5222.3498298867225</v>
      </c>
      <c r="H87" s="5">
        <f t="shared" si="103"/>
        <v>5375.4022623153751</v>
      </c>
      <c r="I87" s="5">
        <f t="shared" si="103"/>
        <v>5533.6554728260435</v>
      </c>
      <c r="J87" s="5">
        <f t="shared" si="103"/>
        <v>5696.8216489691758</v>
      </c>
      <c r="K87" s="5">
        <f t="shared" si="103"/>
        <v>5696.8216489691758</v>
      </c>
      <c r="L87" s="5">
        <f t="shared" si="103"/>
        <v>5696.8216489691758</v>
      </c>
    </row>
    <row r="88" spans="1:12" ht="20.149999999999999" customHeight="1" x14ac:dyDescent="0.35">
      <c r="A88" s="11" t="s">
        <v>119</v>
      </c>
      <c r="B88" s="12">
        <f t="shared" ref="B88" si="104">IFERROR(B85/B$70,0)</f>
        <v>9.7311701804872267E-2</v>
      </c>
      <c r="C88" s="12">
        <f t="shared" ref="C88:J88" si="105">IFERROR(C85/C$70,0)</f>
        <v>0.13404879790042606</v>
      </c>
      <c r="D88" s="12">
        <f t="shared" si="105"/>
        <v>0.10502998587520146</v>
      </c>
      <c r="E88" s="12">
        <f t="shared" si="105"/>
        <v>9.4506527080381195E-2</v>
      </c>
      <c r="F88" s="12">
        <f t="shared" si="105"/>
        <v>9.2685800227280957E-2</v>
      </c>
      <c r="G88" s="12">
        <f t="shared" si="105"/>
        <v>9.0581322279953524E-2</v>
      </c>
      <c r="H88" s="12">
        <f t="shared" si="105"/>
        <v>8.8208486977158357E-2</v>
      </c>
      <c r="I88" s="12">
        <f t="shared" si="105"/>
        <v>8.5860635054030632E-2</v>
      </c>
      <c r="J88" s="12">
        <f t="shared" si="105"/>
        <v>8.3533369007303362E-2</v>
      </c>
      <c r="K88" s="12">
        <f t="shared" ref="K88" si="106">IFERROR(K85/K$70,0)</f>
        <v>0</v>
      </c>
      <c r="L88" s="12">
        <f t="shared" ref="L88" si="107">IFERROR(L85/L$70,0)</f>
        <v>0</v>
      </c>
    </row>
    <row r="89" spans="1:12" ht="20.149999999999999" customHeight="1" x14ac:dyDescent="0.35">
      <c r="A89" s="6" t="s">
        <v>120</v>
      </c>
      <c r="B89" s="5">
        <f t="shared" ref="B89" si="108">IFERROR(B86/B$70,0)</f>
        <v>1.9046324751572974E-2</v>
      </c>
      <c r="C89" s="5">
        <f t="shared" ref="C89:J89" si="109">IFERROR(C86/C$70,0)</f>
        <v>2.3473771279557944E-2</v>
      </c>
      <c r="D89" s="5">
        <f t="shared" si="109"/>
        <v>2.0917470943973251E-2</v>
      </c>
      <c r="E89" s="5">
        <f t="shared" si="109"/>
        <v>2.0086358244169659E-2</v>
      </c>
      <c r="F89" s="5">
        <f t="shared" si="109"/>
        <v>2.0003946222176109E-2</v>
      </c>
      <c r="G89" s="5">
        <f t="shared" si="109"/>
        <v>1.9544706987151814E-2</v>
      </c>
      <c r="H89" s="5">
        <f t="shared" si="109"/>
        <v>1.9021716314459293E-2</v>
      </c>
      <c r="I89" s="5">
        <f t="shared" si="109"/>
        <v>1.8503398532283114E-2</v>
      </c>
      <c r="J89" s="5">
        <f t="shared" si="109"/>
        <v>1.7990085587137983E-2</v>
      </c>
      <c r="K89" s="5">
        <f t="shared" ref="K89" si="110">IFERROR(K86/K$70,0)</f>
        <v>0</v>
      </c>
      <c r="L89" s="5">
        <f t="shared" ref="L89" si="111">IFERROR(L86/L$70,0)</f>
        <v>0</v>
      </c>
    </row>
    <row r="90" spans="1:12" ht="20.149999999999999" customHeight="1" x14ac:dyDescent="0.35">
      <c r="A90" s="6" t="s">
        <v>121</v>
      </c>
      <c r="B90" s="5">
        <f t="shared" ref="B90" si="112">IFERROR(B87/B$70,0)</f>
        <v>7.8265377053299293E-2</v>
      </c>
      <c r="C90" s="5">
        <f t="shared" ref="C90:J90" si="113">IFERROR(C87/C$70,0)</f>
        <v>0.11057502662086813</v>
      </c>
      <c r="D90" s="5">
        <f t="shared" si="113"/>
        <v>8.4112514931228219E-2</v>
      </c>
      <c r="E90" s="5">
        <f t="shared" si="113"/>
        <v>7.4420168836211525E-2</v>
      </c>
      <c r="F90" s="5">
        <f t="shared" si="113"/>
        <v>7.2681854005104851E-2</v>
      </c>
      <c r="G90" s="5">
        <f t="shared" si="113"/>
        <v>7.1036615292801697E-2</v>
      </c>
      <c r="H90" s="5">
        <f t="shared" si="113"/>
        <v>6.9186770662699071E-2</v>
      </c>
      <c r="I90" s="5">
        <f t="shared" si="113"/>
        <v>6.7357236521747507E-2</v>
      </c>
      <c r="J90" s="5">
        <f t="shared" si="113"/>
        <v>6.5543283420165369E-2</v>
      </c>
      <c r="K90" s="5">
        <f t="shared" ref="K90" si="114">IFERROR(K87/K$70,0)</f>
        <v>0</v>
      </c>
      <c r="L90" s="5">
        <f t="shared" ref="L90" si="115">IFERROR(L87/L$70,0)</f>
        <v>0</v>
      </c>
    </row>
    <row r="91" spans="1:12" ht="20.149999999999999" customHeight="1" x14ac:dyDescent="0.35">
      <c r="A91" s="11" t="s">
        <v>122</v>
      </c>
      <c r="B91" s="12">
        <f t="shared" ref="B91" si="116">B68-B74-B77+B83</f>
        <v>68207.241761320009</v>
      </c>
      <c r="C91" s="12">
        <f t="shared" ref="C91:J91" si="117">C68-C74-C77+C83</f>
        <v>74142.76823917999</v>
      </c>
      <c r="D91" s="12">
        <f t="shared" si="117"/>
        <v>88584.693320087303</v>
      </c>
      <c r="E91" s="12">
        <f t="shared" si="117"/>
        <v>86025.53984356091</v>
      </c>
      <c r="F91" s="12">
        <f t="shared" si="117"/>
        <v>85298.186700509643</v>
      </c>
      <c r="G91" s="12">
        <f t="shared" si="117"/>
        <v>87472.955306789605</v>
      </c>
      <c r="H91" s="12">
        <f t="shared" si="117"/>
        <v>91248.880441137197</v>
      </c>
      <c r="I91" s="12">
        <f t="shared" si="117"/>
        <v>91212.759634672286</v>
      </c>
      <c r="J91" s="12">
        <f t="shared" si="117"/>
        <v>94649.225637165364</v>
      </c>
      <c r="K91" s="12">
        <f t="shared" ref="K91" si="118">K68-K74-K77+K83</f>
        <v>0</v>
      </c>
      <c r="L91" s="12">
        <f t="shared" ref="L91" si="119">L68-L74-L77+L83</f>
        <v>0</v>
      </c>
    </row>
    <row r="92" spans="1:12" ht="20.149999999999999" customHeight="1" x14ac:dyDescent="0.35">
      <c r="A92" s="17" t="s">
        <v>123</v>
      </c>
      <c r="B92" s="9">
        <f>'I-Cenário Base'!G92+SUMIF('II-a) Medidas a implementar'!$C:$C,$A92,'II-a) Medidas a implementar'!D:D)+SUMIF('II-c) Reflexos'!$D:$D,$A92,'II-c) Reflexos'!F:F)</f>
        <v>0</v>
      </c>
      <c r="C92" s="9">
        <f>'I-Cenário Base'!H92+SUMIF('II-a) Medidas a implementar'!$C:$C,$A92,'II-a) Medidas a implementar'!E:E)+SUMIF('II-c) Reflexos'!$D:$D,$A92,'II-c) Reflexos'!G:G)</f>
        <v>0</v>
      </c>
      <c r="D92" s="9">
        <f>'I-Cenário Base'!I92+SUMIF('II-a) Medidas a implementar'!$C:$C,$A92,'II-a) Medidas a implementar'!F:F)+SUMIF('II-c) Reflexos'!$D:$D,$A92,'II-c) Reflexos'!H:H)</f>
        <v>0</v>
      </c>
      <c r="E92" s="9">
        <f>'I-Cenário Base'!J92+SUMIF('II-a) Medidas a implementar'!$C:$C,$A92,'II-a) Medidas a implementar'!G:G)+SUMIF('II-c) Reflexos'!$D:$D,$A92,'II-c) Reflexos'!I:I)</f>
        <v>0</v>
      </c>
      <c r="F92" s="9">
        <f>'I-Cenário Base'!K92+SUMIF('II-a) Medidas a implementar'!$C:$C,$A92,'II-a) Medidas a implementar'!H:H)+SUMIF('II-c) Reflexos'!$D:$D,$A92,'II-c) Reflexos'!J:J)</f>
        <v>0</v>
      </c>
      <c r="G92" s="9">
        <f>'I-Cenário Base'!L92+SUMIF('II-a) Medidas a implementar'!$C:$C,$A92,'II-a) Medidas a implementar'!I:I)+SUMIF('II-c) Reflexos'!$D:$D,$A92,'II-c) Reflexos'!K:K)</f>
        <v>0</v>
      </c>
      <c r="H92" s="9">
        <f>'I-Cenário Base'!M92+SUMIF('II-a) Medidas a implementar'!$C:$C,$A92,'II-a) Medidas a implementar'!J:J)+SUMIF('II-c) Reflexos'!$D:$D,$A92,'II-c) Reflexos'!L:L)</f>
        <v>0</v>
      </c>
      <c r="I92" s="9">
        <f>'I-Cenário Base'!N92+SUMIF('II-a) Medidas a implementar'!$C:$C,$A92,'II-a) Medidas a implementar'!K:K)+SUMIF('II-c) Reflexos'!$D:$D,$A92,'II-c) Reflexos'!M:M)</f>
        <v>0</v>
      </c>
      <c r="J92" s="9">
        <f>'I-Cenário Base'!O92+SUMIF('II-a) Medidas a implementar'!$C:$C,$A92,'II-a) Medidas a implementar'!L:L)+SUMIF('II-c) Reflexos'!$D:$D,$A92,'II-c) Reflexos'!N:N)</f>
        <v>0</v>
      </c>
      <c r="K92" s="9">
        <f>'I-Cenário Base'!P92+SUMIF('II-a) Medidas a implementar'!$C:$C,$A92,'II-a) Medidas a implementar'!M:M)+SUMIF('II-c) Reflexos'!$D:$D,$A92,'II-c) Reflexos'!O:O)</f>
        <v>0</v>
      </c>
      <c r="L92" s="9">
        <f>'I-Cenário Base'!Q92+SUMIF('II-a) Medidas a implementar'!$C:$C,$A92,'II-a) Medidas a implementar'!N:N)+SUMIF('II-c) Reflexos'!$D:$D,$A92,'II-c) Reflexos'!P:P)</f>
        <v>0</v>
      </c>
    </row>
    <row r="93" spans="1:12" ht="20.149999999999999" customHeight="1" x14ac:dyDescent="0.35">
      <c r="A93" s="11" t="s">
        <v>124</v>
      </c>
      <c r="B93" s="12">
        <f t="shared" ref="B93" si="120">B91+B92</f>
        <v>68207.241761320009</v>
      </c>
      <c r="C93" s="12">
        <f t="shared" ref="C93:J93" si="121">C91+C92</f>
        <v>74142.76823917999</v>
      </c>
      <c r="D93" s="12">
        <f t="shared" si="121"/>
        <v>88584.693320087303</v>
      </c>
      <c r="E93" s="12">
        <f t="shared" si="121"/>
        <v>86025.53984356091</v>
      </c>
      <c r="F93" s="12">
        <f t="shared" si="121"/>
        <v>85298.186700509643</v>
      </c>
      <c r="G93" s="12">
        <f t="shared" si="121"/>
        <v>87472.955306789605</v>
      </c>
      <c r="H93" s="12">
        <f t="shared" si="121"/>
        <v>91248.880441137197</v>
      </c>
      <c r="I93" s="12">
        <f t="shared" si="121"/>
        <v>91212.759634672286</v>
      </c>
      <c r="J93" s="12">
        <f t="shared" si="121"/>
        <v>94649.225637165364</v>
      </c>
      <c r="K93" s="12">
        <f t="shared" ref="K93" si="122">K91+K92</f>
        <v>0</v>
      </c>
      <c r="L93" s="12">
        <f t="shared" ref="L93" si="123">L91+L92</f>
        <v>0</v>
      </c>
    </row>
    <row r="94" spans="1:12" ht="40.4" customHeight="1" x14ac:dyDescent="0.35">
      <c r="A94" s="24" t="s">
        <v>125</v>
      </c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</row>
    <row r="95" spans="1:12" ht="20.149999999999999" customHeight="1" x14ac:dyDescent="0.35">
      <c r="A95" s="14" t="s">
        <v>126</v>
      </c>
      <c r="B95" s="25">
        <f t="shared" ref="B95:K95" si="124">B44-B93</f>
        <v>2483.7696749699535</v>
      </c>
      <c r="C95" s="25">
        <f t="shared" si="124"/>
        <v>1732.9223773199919</v>
      </c>
      <c r="D95" s="25">
        <f t="shared" si="124"/>
        <v>-8906.8552600323019</v>
      </c>
      <c r="E95" s="25">
        <f t="shared" si="124"/>
        <v>-607.84292008439661</v>
      </c>
      <c r="F95" s="25">
        <f t="shared" si="124"/>
        <v>3365.9004548186203</v>
      </c>
      <c r="G95" s="25">
        <f t="shared" si="124"/>
        <v>5843.7801123831159</v>
      </c>
      <c r="H95" s="25">
        <f t="shared" si="124"/>
        <v>7280.5383524250792</v>
      </c>
      <c r="I95" s="25">
        <f t="shared" si="124"/>
        <v>12881.401827588226</v>
      </c>
      <c r="J95" s="25">
        <f t="shared" si="124"/>
        <v>15388.481971319023</v>
      </c>
      <c r="K95" s="25">
        <f t="shared" si="124"/>
        <v>0</v>
      </c>
      <c r="L95" s="25">
        <f t="shared" ref="L95" si="125">L44-L93</f>
        <v>0</v>
      </c>
    </row>
    <row r="96" spans="1:12" ht="20.149999999999999" customHeight="1" x14ac:dyDescent="0.35">
      <c r="A96" s="16" t="s">
        <v>83</v>
      </c>
      <c r="B96" s="5">
        <f t="shared" ref="B96:K96" si="126">B52</f>
        <v>1471.9885090799999</v>
      </c>
      <c r="C96" s="5">
        <f t="shared" si="126"/>
        <v>852.75837543</v>
      </c>
      <c r="D96" s="5">
        <f t="shared" si="126"/>
        <v>338.04129738744189</v>
      </c>
      <c r="E96" s="5">
        <f t="shared" si="126"/>
        <v>558.54495225089693</v>
      </c>
      <c r="F96" s="5">
        <f t="shared" si="126"/>
        <v>2900.7569092831955</v>
      </c>
      <c r="G96" s="5">
        <f t="shared" si="126"/>
        <v>5303.7894958285087</v>
      </c>
      <c r="H96" s="5">
        <f t="shared" si="126"/>
        <v>5300.0199440905744</v>
      </c>
      <c r="I96" s="5">
        <f t="shared" si="126"/>
        <v>5253.6691361641033</v>
      </c>
      <c r="J96" s="5">
        <f t="shared" si="126"/>
        <v>5149.3798740456805</v>
      </c>
      <c r="K96" s="5">
        <f t="shared" si="126"/>
        <v>0</v>
      </c>
      <c r="L96" s="5">
        <f t="shared" ref="L96" si="127">L52</f>
        <v>0</v>
      </c>
    </row>
    <row r="97" spans="1:12" ht="20.149999999999999" customHeight="1" x14ac:dyDescent="0.35">
      <c r="A97" s="16" t="s">
        <v>97</v>
      </c>
      <c r="B97" s="5">
        <f t="shared" ref="B97:J97" si="128">B66</f>
        <v>664.08319284000004</v>
      </c>
      <c r="C97" s="5">
        <f t="shared" si="128"/>
        <v>384.11618970999996</v>
      </c>
      <c r="D97" s="5">
        <f t="shared" si="128"/>
        <v>54.474811723173701</v>
      </c>
      <c r="E97" s="5">
        <f t="shared" si="128"/>
        <v>73.139738533286035</v>
      </c>
      <c r="F97" s="5">
        <f t="shared" si="128"/>
        <v>1750.9419719383061</v>
      </c>
      <c r="G97" s="5">
        <f t="shared" si="128"/>
        <v>2778.8219716924077</v>
      </c>
      <c r="H97" s="5">
        <f t="shared" si="128"/>
        <v>3566.7478308377031</v>
      </c>
      <c r="I97" s="5">
        <f t="shared" si="128"/>
        <v>4476.8568657977748</v>
      </c>
      <c r="J97" s="5">
        <f t="shared" si="128"/>
        <v>5165.2014927842711</v>
      </c>
      <c r="K97" s="5">
        <f t="shared" ref="K97" si="129">K66</f>
        <v>0</v>
      </c>
      <c r="L97" s="5">
        <f t="shared" ref="L97" si="130">L66</f>
        <v>0</v>
      </c>
    </row>
    <row r="98" spans="1:12" ht="20.149999999999999" customHeight="1" x14ac:dyDescent="0.35">
      <c r="A98" s="6" t="s">
        <v>127</v>
      </c>
      <c r="B98" s="5">
        <f t="shared" ref="B98:K98" si="131">B63</f>
        <v>1497.9380354000002</v>
      </c>
      <c r="C98" s="5">
        <f t="shared" si="131"/>
        <v>57.754396049999997</v>
      </c>
      <c r="D98" s="5">
        <f t="shared" si="131"/>
        <v>17.125</v>
      </c>
      <c r="E98" s="5">
        <f t="shared" si="131"/>
        <v>17.707446229802553</v>
      </c>
      <c r="F98" s="5">
        <f t="shared" si="131"/>
        <v>18.238655526482045</v>
      </c>
      <c r="G98" s="5">
        <f t="shared" si="131"/>
        <v>18.785800679366695</v>
      </c>
      <c r="H98" s="5">
        <f t="shared" si="131"/>
        <v>19.349359751462149</v>
      </c>
      <c r="I98" s="5">
        <f t="shared" si="131"/>
        <v>19.929825147283797</v>
      </c>
      <c r="J98" s="5">
        <f t="shared" si="131"/>
        <v>20.527704043090669</v>
      </c>
      <c r="K98" s="5">
        <f t="shared" si="131"/>
        <v>0</v>
      </c>
      <c r="L98" s="5">
        <f t="shared" ref="L98" si="132">L63</f>
        <v>0</v>
      </c>
    </row>
    <row r="99" spans="1:12" ht="20.149999999999999" customHeight="1" x14ac:dyDescent="0.35">
      <c r="A99" s="16" t="s">
        <v>50</v>
      </c>
      <c r="B99" s="5">
        <f t="shared" ref="B99:K99" si="133">B19</f>
        <v>1392.2093869899995</v>
      </c>
      <c r="C99" s="5">
        <f t="shared" si="133"/>
        <v>890.05866525000113</v>
      </c>
      <c r="D99" s="5">
        <f t="shared" si="133"/>
        <v>804.14529899999991</v>
      </c>
      <c r="E99" s="5">
        <f t="shared" si="133"/>
        <v>852.08398997438337</v>
      </c>
      <c r="F99" s="5">
        <f t="shared" si="133"/>
        <v>900.88968789411115</v>
      </c>
      <c r="G99" s="5">
        <f t="shared" si="133"/>
        <v>951.54545871502637</v>
      </c>
      <c r="H99" s="5">
        <f t="shared" si="133"/>
        <v>1005.4921326091851</v>
      </c>
      <c r="I99" s="5">
        <f t="shared" si="133"/>
        <v>1063.2222046479699</v>
      </c>
      <c r="J99" s="5">
        <f t="shared" si="133"/>
        <v>1125.0334165338413</v>
      </c>
      <c r="K99" s="5">
        <f t="shared" si="133"/>
        <v>0</v>
      </c>
      <c r="L99" s="5">
        <f t="shared" ref="L99" si="134">L19</f>
        <v>0</v>
      </c>
    </row>
    <row r="100" spans="1:12" ht="20.149999999999999" customHeight="1" x14ac:dyDescent="0.35">
      <c r="A100" s="16" t="s">
        <v>59</v>
      </c>
      <c r="B100" s="5">
        <f t="shared" ref="B100:K100" si="135">B28</f>
        <v>0</v>
      </c>
      <c r="C100" s="5">
        <f t="shared" si="135"/>
        <v>0</v>
      </c>
      <c r="D100" s="5">
        <f t="shared" si="135"/>
        <v>0</v>
      </c>
      <c r="E100" s="5">
        <f t="shared" si="135"/>
        <v>0</v>
      </c>
      <c r="F100" s="5">
        <f t="shared" si="135"/>
        <v>0</v>
      </c>
      <c r="G100" s="5">
        <f t="shared" si="135"/>
        <v>0</v>
      </c>
      <c r="H100" s="5">
        <f t="shared" si="135"/>
        <v>0</v>
      </c>
      <c r="I100" s="5">
        <f t="shared" si="135"/>
        <v>0</v>
      </c>
      <c r="J100" s="5">
        <f t="shared" si="135"/>
        <v>0</v>
      </c>
      <c r="K100" s="5">
        <f t="shared" si="135"/>
        <v>0</v>
      </c>
      <c r="L100" s="5">
        <f t="shared" ref="L100" si="136">L28</f>
        <v>0</v>
      </c>
    </row>
    <row r="101" spans="1:12" ht="20.149999999999999" customHeight="1" x14ac:dyDescent="0.35">
      <c r="A101" s="16" t="s">
        <v>72</v>
      </c>
      <c r="B101" s="5">
        <f t="shared" ref="B101:K101" si="137">B41</f>
        <v>0</v>
      </c>
      <c r="C101" s="5">
        <f t="shared" si="137"/>
        <v>0</v>
      </c>
      <c r="D101" s="5">
        <f t="shared" si="137"/>
        <v>0</v>
      </c>
      <c r="E101" s="5">
        <f t="shared" si="137"/>
        <v>0</v>
      </c>
      <c r="F101" s="5">
        <f t="shared" si="137"/>
        <v>0</v>
      </c>
      <c r="G101" s="5">
        <f t="shared" si="137"/>
        <v>0</v>
      </c>
      <c r="H101" s="5">
        <f t="shared" si="137"/>
        <v>0</v>
      </c>
      <c r="I101" s="5">
        <f t="shared" si="137"/>
        <v>0</v>
      </c>
      <c r="J101" s="5">
        <f t="shared" si="137"/>
        <v>0</v>
      </c>
      <c r="K101" s="5">
        <f t="shared" si="137"/>
        <v>0</v>
      </c>
      <c r="L101" s="5">
        <f t="shared" ref="L101" si="138">L41</f>
        <v>0</v>
      </c>
    </row>
    <row r="102" spans="1:12" ht="20.149999999999999" customHeight="1" x14ac:dyDescent="0.35">
      <c r="A102" s="16" t="s">
        <v>66</v>
      </c>
      <c r="B102" s="5">
        <f t="shared" ref="B102:K102" si="139">B35</f>
        <v>20.734448150000002</v>
      </c>
      <c r="C102" s="5">
        <f t="shared" si="139"/>
        <v>34.322691730000003</v>
      </c>
      <c r="D102" s="5">
        <f t="shared" si="139"/>
        <v>35.561087999999998</v>
      </c>
      <c r="E102" s="5">
        <f t="shared" si="139"/>
        <v>37.681043200216685</v>
      </c>
      <c r="F102" s="5">
        <f t="shared" si="139"/>
        <v>39.839339369805877</v>
      </c>
      <c r="G102" s="5">
        <f t="shared" si="139"/>
        <v>42.079449864899871</v>
      </c>
      <c r="H102" s="5">
        <f t="shared" si="139"/>
        <v>44.465091390185314</v>
      </c>
      <c r="I102" s="5">
        <f t="shared" si="139"/>
        <v>47.018043169634275</v>
      </c>
      <c r="J102" s="5">
        <f t="shared" si="139"/>
        <v>49.751472001455518</v>
      </c>
      <c r="K102" s="5">
        <f t="shared" si="139"/>
        <v>0</v>
      </c>
      <c r="L102" s="5">
        <f t="shared" ref="L102" si="140">L35</f>
        <v>0</v>
      </c>
    </row>
    <row r="103" spans="1:12" ht="20.149999999999999" customHeight="1" x14ac:dyDescent="0.35">
      <c r="A103" s="17" t="s">
        <v>128</v>
      </c>
      <c r="B103" s="9">
        <f t="shared" ref="B103:K103" si="141">B96+B97+B98-B75-B78+B84-B99-B100-B101-B102</f>
        <v>2186.969566050001</v>
      </c>
      <c r="C103" s="9">
        <f t="shared" si="141"/>
        <v>377.71237700999882</v>
      </c>
      <c r="D103" s="9">
        <f t="shared" si="141"/>
        <v>-431.63193941871742</v>
      </c>
      <c r="E103" s="9">
        <f t="shared" si="141"/>
        <v>-241.52753166488415</v>
      </c>
      <c r="F103" s="9">
        <f t="shared" si="141"/>
        <v>3728.1554455568571</v>
      </c>
      <c r="G103" s="9">
        <f t="shared" si="141"/>
        <v>7106.6877046132777</v>
      </c>
      <c r="H103" s="9">
        <f t="shared" si="141"/>
        <v>7835.0427168861625</v>
      </c>
      <c r="I103" s="9">
        <f t="shared" si="141"/>
        <v>8639.0648705725034</v>
      </c>
      <c r="J103" s="9">
        <f t="shared" si="141"/>
        <v>9159.1389532727626</v>
      </c>
      <c r="K103" s="9">
        <f t="shared" si="141"/>
        <v>0</v>
      </c>
      <c r="L103" s="9">
        <f t="shared" ref="L103" si="142">L96+L97+L98-L75-L78+L84-L99-L100-L101-L102</f>
        <v>0</v>
      </c>
    </row>
    <row r="104" spans="1:12" ht="20.149999999999999" customHeight="1" x14ac:dyDescent="0.35">
      <c r="A104" s="11" t="s">
        <v>129</v>
      </c>
      <c r="B104" s="12">
        <f t="shared" ref="B104:K104" si="143">B103-B95</f>
        <v>-296.80010891995244</v>
      </c>
      <c r="C104" s="12">
        <f t="shared" si="143"/>
        <v>-1355.2100003099931</v>
      </c>
      <c r="D104" s="12">
        <f t="shared" si="143"/>
        <v>8475.2233206135843</v>
      </c>
      <c r="E104" s="12">
        <f t="shared" si="143"/>
        <v>366.31538841951249</v>
      </c>
      <c r="F104" s="12">
        <f t="shared" si="143"/>
        <v>362.25499073823676</v>
      </c>
      <c r="G104" s="12">
        <f t="shared" si="143"/>
        <v>1262.9075922301618</v>
      </c>
      <c r="H104" s="12">
        <f t="shared" si="143"/>
        <v>554.50436446108324</v>
      </c>
      <c r="I104" s="12">
        <f t="shared" si="143"/>
        <v>-4242.3369570157229</v>
      </c>
      <c r="J104" s="12">
        <f t="shared" si="143"/>
        <v>-6229.3430180462601</v>
      </c>
      <c r="K104" s="12">
        <f t="shared" si="143"/>
        <v>0</v>
      </c>
      <c r="L104" s="12">
        <f t="shared" ref="L104" si="144">L103-L95</f>
        <v>0</v>
      </c>
    </row>
    <row r="105" spans="1:12" ht="20.149999999999999" customHeight="1" x14ac:dyDescent="0.35">
      <c r="A105" s="16" t="s">
        <v>65</v>
      </c>
      <c r="B105" s="5">
        <f t="shared" ref="B105:K105" si="145">B34</f>
        <v>78.658879999999996</v>
      </c>
      <c r="C105" s="5">
        <f t="shared" si="145"/>
        <v>1221.3742070999999</v>
      </c>
      <c r="D105" s="5">
        <f t="shared" si="145"/>
        <v>6019.8848545098008</v>
      </c>
      <c r="E105" s="5">
        <f t="shared" si="145"/>
        <v>296.10000000000002</v>
      </c>
      <c r="F105" s="5">
        <f t="shared" si="145"/>
        <v>332.40999999999997</v>
      </c>
      <c r="G105" s="5">
        <f t="shared" si="145"/>
        <v>320.31</v>
      </c>
      <c r="H105" s="5">
        <f t="shared" si="145"/>
        <v>24.2</v>
      </c>
      <c r="I105" s="5">
        <f t="shared" si="145"/>
        <v>0</v>
      </c>
      <c r="J105" s="5">
        <f t="shared" si="145"/>
        <v>0</v>
      </c>
      <c r="K105" s="5">
        <f t="shared" si="145"/>
        <v>0</v>
      </c>
      <c r="L105" s="5">
        <f t="shared" ref="L105" si="146">L34</f>
        <v>0</v>
      </c>
    </row>
    <row r="106" spans="1:12" ht="20.149999999999999" customHeight="1" x14ac:dyDescent="0.35">
      <c r="A106" s="6" t="s">
        <v>68</v>
      </c>
      <c r="B106" s="5">
        <f t="shared" ref="B106:K106" si="147">B37</f>
        <v>3997.0742723499998</v>
      </c>
      <c r="C106" s="5">
        <f t="shared" si="147"/>
        <v>23.026344699999996</v>
      </c>
      <c r="D106" s="5">
        <f t="shared" si="147"/>
        <v>31.796841000000001</v>
      </c>
      <c r="E106" s="5">
        <f t="shared" si="147"/>
        <v>33.692392632965039</v>
      </c>
      <c r="F106" s="5">
        <f t="shared" si="147"/>
        <v>35.622226729585947</v>
      </c>
      <c r="G106" s="5">
        <f t="shared" si="147"/>
        <v>37.625214861865111</v>
      </c>
      <c r="H106" s="5">
        <f t="shared" si="147"/>
        <v>39.758329131667509</v>
      </c>
      <c r="I106" s="5">
        <f t="shared" si="147"/>
        <v>42.041043367289483</v>
      </c>
      <c r="J106" s="5">
        <f t="shared" si="147"/>
        <v>44.485130622163005</v>
      </c>
      <c r="K106" s="5">
        <f t="shared" si="147"/>
        <v>0</v>
      </c>
      <c r="L106" s="5">
        <f t="shared" ref="L106" si="148">L37</f>
        <v>0</v>
      </c>
    </row>
    <row r="107" spans="1:12" ht="20.149999999999999" customHeight="1" x14ac:dyDescent="0.35">
      <c r="A107" s="17" t="s">
        <v>130</v>
      </c>
      <c r="B107" s="9">
        <f t="shared" ref="B107" si="149">B105+B106</f>
        <v>4075.7331523499997</v>
      </c>
      <c r="C107" s="9">
        <f t="shared" ref="C107:J107" si="150">C105+C106</f>
        <v>1244.4005517999999</v>
      </c>
      <c r="D107" s="9">
        <f t="shared" si="150"/>
        <v>6051.6816955098011</v>
      </c>
      <c r="E107" s="9">
        <f t="shared" si="150"/>
        <v>329.79239263296506</v>
      </c>
      <c r="F107" s="9">
        <f t="shared" si="150"/>
        <v>368.03222672958589</v>
      </c>
      <c r="G107" s="9">
        <f t="shared" si="150"/>
        <v>357.93521486186512</v>
      </c>
      <c r="H107" s="9">
        <f t="shared" si="150"/>
        <v>63.958329131667512</v>
      </c>
      <c r="I107" s="9">
        <f t="shared" si="150"/>
        <v>42.041043367289483</v>
      </c>
      <c r="J107" s="9">
        <f t="shared" si="150"/>
        <v>44.485130622163005</v>
      </c>
      <c r="K107" s="9">
        <f t="shared" ref="K107" si="151">K105+K106</f>
        <v>0</v>
      </c>
      <c r="L107" s="9">
        <f t="shared" ref="L107" si="152">L105+L106</f>
        <v>0</v>
      </c>
    </row>
    <row r="108" spans="1:12" ht="20.149999999999999" customHeight="1" x14ac:dyDescent="0.35">
      <c r="A108" s="144" t="s">
        <v>131</v>
      </c>
      <c r="B108" s="9">
        <f>'I-Cenário Base'!G108+SUMIF('II-a) Medidas a implementar'!$C:$C,$A108,'II-a) Medidas a implementar'!D:D)+SUMIF('II-c) Reflexos'!$D:$D,$A108,'II-c) Reflexos'!F:F)</f>
        <v>0</v>
      </c>
      <c r="C108" s="9">
        <f>'I-Cenário Base'!H108+SUMIF('II-a) Medidas a implementar'!$C:$C,$A108,'II-a) Medidas a implementar'!E:E)+SUMIF('II-c) Reflexos'!$D:$D,$A108,'II-c) Reflexos'!G:G)</f>
        <v>0</v>
      </c>
      <c r="D108" s="9">
        <f>'I-Cenário Base'!I108+SUMIF('II-a) Medidas a implementar'!$C:$C,$A108,'II-a) Medidas a implementar'!F:F)+SUMIF('II-c) Reflexos'!$D:$D,$A108,'II-c) Reflexos'!H:H)</f>
        <v>0</v>
      </c>
      <c r="E108" s="9">
        <f>'I-Cenário Base'!J108+SUMIF('II-a) Medidas a implementar'!$C:$C,$A108,'II-a) Medidas a implementar'!G:G)+SUMIF('II-c) Reflexos'!$D:$D,$A108,'II-c) Reflexos'!I:I)</f>
        <v>0</v>
      </c>
      <c r="F108" s="9">
        <f>'I-Cenário Base'!K108+SUMIF('II-a) Medidas a implementar'!$C:$C,$A108,'II-a) Medidas a implementar'!H:H)+SUMIF('II-c) Reflexos'!$D:$D,$A108,'II-c) Reflexos'!J:J)</f>
        <v>0</v>
      </c>
      <c r="G108" s="9">
        <f>'I-Cenário Base'!L108+SUMIF('II-a) Medidas a implementar'!$C:$C,$A108,'II-a) Medidas a implementar'!I:I)+SUMIF('II-c) Reflexos'!$D:$D,$A108,'II-c) Reflexos'!K:K)</f>
        <v>0</v>
      </c>
      <c r="H108" s="9">
        <f>'I-Cenário Base'!M108+SUMIF('II-a) Medidas a implementar'!$C:$C,$A108,'II-a) Medidas a implementar'!J:J)+SUMIF('II-c) Reflexos'!$D:$D,$A108,'II-c) Reflexos'!L:L)</f>
        <v>0</v>
      </c>
      <c r="I108" s="9">
        <f>'I-Cenário Base'!N108+SUMIF('II-a) Medidas a implementar'!$C:$C,$A108,'II-a) Medidas a implementar'!K:K)+SUMIF('II-c) Reflexos'!$D:$D,$A108,'II-c) Reflexos'!M:M)</f>
        <v>0</v>
      </c>
      <c r="J108" s="9">
        <f>'I-Cenário Base'!O108+SUMIF('II-a) Medidas a implementar'!$C:$C,$A108,'II-a) Medidas a implementar'!L:L)+SUMIF('II-c) Reflexos'!$D:$D,$A108,'II-c) Reflexos'!N:N)</f>
        <v>0</v>
      </c>
      <c r="K108" s="9">
        <f>'I-Cenário Base'!P108+SUMIF('II-a) Medidas a implementar'!$C:$C,$A108,'II-a) Medidas a implementar'!M:M)+SUMIF('II-c) Reflexos'!$D:$D,$A108,'II-c) Reflexos'!O:O)</f>
        <v>0</v>
      </c>
      <c r="L108" s="9">
        <f>'I-Cenário Base'!Q108+SUMIF('II-a) Medidas a implementar'!$C:$C,$A108,'II-a) Medidas a implementar'!N:N)+SUMIF('II-c) Reflexos'!$D:$D,$A108,'II-c) Reflexos'!P:P)</f>
        <v>0</v>
      </c>
    </row>
    <row r="109" spans="1:12" ht="20.149999999999999" customHeight="1" x14ac:dyDescent="0.35">
      <c r="A109" s="11" t="s">
        <v>132</v>
      </c>
      <c r="B109" s="12">
        <f t="shared" ref="B109" si="153">B107-B104+B108</f>
        <v>4372.5332612699522</v>
      </c>
      <c r="C109" s="12">
        <f t="shared" ref="C109:J109" si="154">C107-C104+C108</f>
        <v>2599.610552109993</v>
      </c>
      <c r="D109" s="12">
        <f>D107-D104+D108</f>
        <v>-2423.5416251037832</v>
      </c>
      <c r="E109" s="12">
        <f t="shared" si="154"/>
        <v>-36.522995786547426</v>
      </c>
      <c r="F109" s="12">
        <f t="shared" si="154"/>
        <v>5.77723599134913</v>
      </c>
      <c r="G109" s="12">
        <f t="shared" si="154"/>
        <v>-904.97237736829663</v>
      </c>
      <c r="H109" s="12">
        <f t="shared" si="154"/>
        <v>-490.54603532941576</v>
      </c>
      <c r="I109" s="12">
        <f t="shared" si="154"/>
        <v>4284.3780003830125</v>
      </c>
      <c r="J109" s="12">
        <f t="shared" si="154"/>
        <v>6273.8281486684227</v>
      </c>
      <c r="K109" s="12">
        <f t="shared" ref="K109" si="155">K107-K104+K108</f>
        <v>0</v>
      </c>
      <c r="L109" s="12">
        <f t="shared" ref="L109" si="156">L107-L104+L108</f>
        <v>0</v>
      </c>
    </row>
    <row r="110" spans="1:12" ht="15" x14ac:dyDescent="0.35">
      <c r="A110" s="53" t="s">
        <v>133</v>
      </c>
    </row>
    <row r="111" spans="1:12" ht="15" x14ac:dyDescent="0.35">
      <c r="A111" s="53" t="s">
        <v>134</v>
      </c>
    </row>
    <row r="112" spans="1:12" ht="20.149999999999999" customHeight="1" x14ac:dyDescent="0.35"/>
    <row r="113" ht="20.149999999999999" customHeight="1" x14ac:dyDescent="0.35"/>
  </sheetData>
  <sheetProtection algorithmName="SHA-512" hashValue="/PEzmyqOylQSbCAX1iguDoTrFiMkYcdlLCayhYiuQZbL8zpxxNwF5IQ7ESDJ8ybevGzJuxf1iSGF2MqL79UAvg==" saltValue="yOb8aOmfuE4u/0nV6hqikQ==" spinCount="100000" sheet="1" objects="1" scenarios="1"/>
  <printOptions horizontalCentered="1" verticalCentered="1"/>
  <pageMargins left="0" right="0" top="0" bottom="0" header="0" footer="0"/>
  <pageSetup paperSize="9" scale="44" fitToHeight="2" orientation="portrait" r:id="rId1"/>
  <ignoredErrors>
    <ignoredError sqref="B32:B33 B71 B94 B102 B93 B88:B90 B96:B99 B104:B106 B7 B9 B15 B18 B21 B27 B36 B40 B43:B47 B53 B57:B59 B62 B67 B85 B79 B76:K76 C79:K79 L76 L79 K78:L78 L85:L91 L93:L99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6383A-85FA-487C-8DFB-14F0C83227BB}">
  <sheetPr codeName="Planilha8">
    <pageSetUpPr fitToPage="1"/>
  </sheetPr>
  <dimension ref="A1:P71"/>
  <sheetViews>
    <sheetView showGridLines="0" zoomScale="69" zoomScaleNormal="69" workbookViewId="0">
      <pane xSplit="1" ySplit="5" topLeftCell="B30" activePane="bottomRight" state="frozen"/>
      <selection pane="topRight" activeCell="B1" sqref="B1"/>
      <selection pane="bottomLeft" activeCell="A6" sqref="A6"/>
      <selection pane="bottomRight" activeCell="D49" sqref="D49"/>
    </sheetView>
  </sheetViews>
  <sheetFormatPr defaultColWidth="9.26953125" defaultRowHeight="14.5" x14ac:dyDescent="0.35"/>
  <cols>
    <col min="1" max="1" width="127.26953125" style="2" customWidth="1"/>
    <col min="2" max="3" width="15.453125" style="2" customWidth="1"/>
    <col min="4" max="4" width="15.453125" bestFit="1" customWidth="1"/>
    <col min="5" max="5" width="18.453125" bestFit="1" customWidth="1"/>
    <col min="6" max="6" width="15.453125" customWidth="1"/>
    <col min="7" max="14" width="15.453125" bestFit="1" customWidth="1"/>
  </cols>
  <sheetData>
    <row r="1" spans="1:16" ht="18.5" x14ac:dyDescent="0.35">
      <c r="A1" s="30" t="s">
        <v>0</v>
      </c>
      <c r="B1" s="73"/>
      <c r="C1" s="73"/>
      <c r="D1" s="84" t="s">
        <v>169</v>
      </c>
      <c r="E1" s="85">
        <v>2021</v>
      </c>
      <c r="F1" s="80"/>
      <c r="G1" s="80"/>
      <c r="H1" s="80"/>
      <c r="I1" s="31"/>
      <c r="J1" s="31"/>
      <c r="K1" s="31"/>
      <c r="L1" s="31"/>
      <c r="M1" s="31"/>
      <c r="N1" s="31"/>
      <c r="O1" s="31"/>
      <c r="P1" s="31"/>
    </row>
    <row r="2" spans="1:16" x14ac:dyDescent="0.35">
      <c r="A2" s="32" t="s">
        <v>170</v>
      </c>
      <c r="B2" s="73"/>
      <c r="C2" s="73"/>
      <c r="D2" s="73"/>
      <c r="E2" s="73"/>
      <c r="F2" s="80"/>
      <c r="G2" s="80"/>
      <c r="H2" s="80"/>
      <c r="I2" s="31"/>
      <c r="J2" s="31"/>
      <c r="K2" s="31"/>
      <c r="L2" s="31"/>
      <c r="M2" s="31"/>
      <c r="N2" s="31"/>
      <c r="O2" s="31"/>
    </row>
    <row r="3" spans="1:16" x14ac:dyDescent="0.35">
      <c r="A3" s="32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6" ht="29" x14ac:dyDescent="0.35">
      <c r="A4" s="79" t="s">
        <v>168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5" spans="1:16" ht="20.149999999999999" customHeight="1" x14ac:dyDescent="0.35">
      <c r="A5" s="19"/>
      <c r="B5" s="51" t="s">
        <v>171</v>
      </c>
      <c r="C5" s="52">
        <v>2023</v>
      </c>
      <c r="D5" s="51">
        <v>2024</v>
      </c>
      <c r="E5" s="51">
        <v>2025</v>
      </c>
      <c r="F5" s="51">
        <v>2026</v>
      </c>
      <c r="G5" s="51">
        <v>2027</v>
      </c>
      <c r="H5" s="51">
        <v>2028</v>
      </c>
      <c r="I5" s="51">
        <v>2029</v>
      </c>
      <c r="J5" s="51">
        <v>2030</v>
      </c>
      <c r="K5" s="51">
        <v>2031</v>
      </c>
      <c r="L5" s="51">
        <v>2032</v>
      </c>
      <c r="M5" s="51">
        <v>2033</v>
      </c>
    </row>
    <row r="6" spans="1:16" ht="40.4" customHeight="1" x14ac:dyDescent="0.35">
      <c r="A6" s="24" t="s">
        <v>172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</row>
    <row r="7" spans="1:16" ht="20.149999999999999" customHeight="1" x14ac:dyDescent="0.35">
      <c r="A7" s="17" t="s">
        <v>173</v>
      </c>
      <c r="B7" s="72">
        <f>IF($E$1=2017,'I-Cenário Base'!#REF!,IF($E$1=2018,'I-Cenário Base'!B68,IF($E$1=2019,'I-Cenário Base'!C68,IF($E$1=2020,'I-Cenário Base'!D68,IF($E$1=2021,'I-Cenário Base'!E68,IF($E$1=2022,'I-Cenário Base'!F68,IF($E$1=2023,'I-Cenário Base'!G68,"")))))))</f>
        <v>63018.679564880003</v>
      </c>
      <c r="C7" s="46">
        <f>'III-Cenário Ajustado'!B68</f>
        <v>70014.650663120017</v>
      </c>
      <c r="D7" s="9">
        <f>'III-Cenário Ajustado'!C68</f>
        <v>77127.491373679994</v>
      </c>
      <c r="E7" s="9">
        <f>'III-Cenário Ajustado'!D68</f>
        <v>87599.3151441261</v>
      </c>
      <c r="F7" s="9">
        <f>'III-Cenário Ajustado'!E68</f>
        <v>86206.755475922895</v>
      </c>
      <c r="G7" s="9">
        <f>'III-Cenário Ajustado'!F68</f>
        <v>85765.08421993097</v>
      </c>
      <c r="H7" s="9">
        <f>'III-Cenário Ajustado'!G68</f>
        <v>88031.102892518189</v>
      </c>
      <c r="I7" s="9">
        <f>'III-Cenário Ajustado'!H68</f>
        <v>91825.833419414615</v>
      </c>
      <c r="J7" s="9">
        <f>'III-Cenário Ajustado'!I68</f>
        <v>91807.580628878626</v>
      </c>
      <c r="K7" s="9">
        <f>'III-Cenário Ajustado'!J68</f>
        <v>95262.042854725529</v>
      </c>
      <c r="L7" s="9">
        <f>'III-Cenário Ajustado'!K68</f>
        <v>0</v>
      </c>
      <c r="M7" s="9">
        <f>'III-Cenário Ajustado'!L68</f>
        <v>0</v>
      </c>
    </row>
    <row r="8" spans="1:16" s="141" customFormat="1" ht="20.149999999999999" customHeight="1" x14ac:dyDescent="0.35">
      <c r="A8" s="162" t="s">
        <v>174</v>
      </c>
      <c r="B8" s="163">
        <v>16301.87132597</v>
      </c>
      <c r="C8" s="164">
        <v>17145.2831787</v>
      </c>
      <c r="D8" s="163">
        <v>17267.91206364</v>
      </c>
      <c r="E8" s="163">
        <v>17587.769984999999</v>
      </c>
      <c r="F8" s="163">
        <v>18014.824586496456</v>
      </c>
      <c r="G8" s="163">
        <v>18401.744927942978</v>
      </c>
      <c r="H8" s="163">
        <v>18797.969981907168</v>
      </c>
      <c r="I8" s="163">
        <v>19203.744344429037</v>
      </c>
      <c r="J8" s="163">
        <v>19619.319431179923</v>
      </c>
      <c r="K8" s="163">
        <v>20044.953674275392</v>
      </c>
      <c r="L8" s="163">
        <v>0</v>
      </c>
      <c r="M8" s="163">
        <v>0</v>
      </c>
    </row>
    <row r="9" spans="1:16" s="141" customFormat="1" ht="20.149999999999999" customHeight="1" x14ac:dyDescent="0.35">
      <c r="A9" s="162" t="s">
        <v>175</v>
      </c>
      <c r="B9" s="163">
        <v>17452.908447649999</v>
      </c>
      <c r="C9" s="164">
        <v>19014.27254546</v>
      </c>
      <c r="D9" s="163">
        <v>19248.823433220001</v>
      </c>
      <c r="E9" s="163">
        <v>19762.733936000001</v>
      </c>
      <c r="F9" s="163">
        <v>20098.813640280703</v>
      </c>
      <c r="G9" s="163">
        <v>20400.287848345117</v>
      </c>
      <c r="H9" s="163">
        <v>20706.284049585574</v>
      </c>
      <c r="I9" s="163">
        <v>21016.870072100603</v>
      </c>
      <c r="J9" s="163">
        <v>21332.114761383204</v>
      </c>
      <c r="K9" s="163">
        <v>21652.087995581387</v>
      </c>
      <c r="L9" s="163"/>
      <c r="M9" s="163">
        <f>L9*(1+('V-Parâmetros'!W6/2))</f>
        <v>0</v>
      </c>
    </row>
    <row r="10" spans="1:16" ht="20.149999999999999" customHeight="1" x14ac:dyDescent="0.35">
      <c r="A10" s="17" t="s">
        <v>176</v>
      </c>
      <c r="B10" s="72">
        <f>B7-B8+B9</f>
        <v>64169.716686560001</v>
      </c>
      <c r="C10" s="46">
        <f>C7-C8+C9</f>
        <v>71883.640029880014</v>
      </c>
      <c r="D10" s="9">
        <f>D7-D8+D9</f>
        <v>79108.402743259998</v>
      </c>
      <c r="E10" s="9">
        <f t="shared" ref="E10:M10" si="0">E7-E8+E9</f>
        <v>89774.279095126112</v>
      </c>
      <c r="F10" s="9">
        <f>F7-F8+F9</f>
        <v>88290.744529707139</v>
      </c>
      <c r="G10" s="9">
        <f t="shared" si="0"/>
        <v>87763.627140333119</v>
      </c>
      <c r="H10" s="9">
        <f t="shared" si="0"/>
        <v>89939.416960196599</v>
      </c>
      <c r="I10" s="9">
        <f t="shared" si="0"/>
        <v>93638.959147086178</v>
      </c>
      <c r="J10" s="9">
        <f>J7-J8+J9</f>
        <v>93520.37595908191</v>
      </c>
      <c r="K10" s="9">
        <f t="shared" si="0"/>
        <v>96869.177176031517</v>
      </c>
      <c r="L10" s="9">
        <f t="shared" si="0"/>
        <v>0</v>
      </c>
      <c r="M10" s="9">
        <f t="shared" si="0"/>
        <v>0</v>
      </c>
    </row>
    <row r="11" spans="1:16" ht="20.149999999999999" customHeight="1" x14ac:dyDescent="0.35">
      <c r="A11" s="17" t="s">
        <v>177</v>
      </c>
      <c r="B11" s="72">
        <f>SUM(B12:B14)</f>
        <v>1584.47958171</v>
      </c>
      <c r="C11" s="46">
        <f>SUM(C12:C14)</f>
        <v>3223.8461725200004</v>
      </c>
      <c r="D11" s="9">
        <f t="shared" ref="D11:K11" si="1">SUM(D12:D14)</f>
        <v>3135.1290185799999</v>
      </c>
      <c r="E11" s="9">
        <f t="shared" si="1"/>
        <v>8502.9588179165366</v>
      </c>
      <c r="F11" s="9">
        <f t="shared" si="1"/>
        <v>3036.2659919597731</v>
      </c>
      <c r="G11" s="9">
        <f t="shared" si="1"/>
        <v>3505.9566718844062</v>
      </c>
      <c r="H11" s="9">
        <f t="shared" si="1"/>
        <v>4109.8706307757711</v>
      </c>
      <c r="I11" s="9">
        <f t="shared" si="1"/>
        <v>4784.613764727651</v>
      </c>
      <c r="J11" s="9">
        <f t="shared" si="1"/>
        <v>1498.9647759042491</v>
      </c>
      <c r="K11" s="9">
        <f t="shared" si="1"/>
        <v>1529.7630022649166</v>
      </c>
      <c r="L11" s="9">
        <f t="shared" ref="L11:M11" si="2">SUM(L12:L14)</f>
        <v>0</v>
      </c>
      <c r="M11" s="9">
        <f t="shared" si="2"/>
        <v>0</v>
      </c>
    </row>
    <row r="12" spans="1:16" s="141" customFormat="1" ht="20.149999999999999" customHeight="1" x14ac:dyDescent="0.35">
      <c r="A12" s="142" t="s">
        <v>178</v>
      </c>
      <c r="B12" s="109">
        <v>1584.47958171</v>
      </c>
      <c r="C12" s="110">
        <v>3151.5161725200005</v>
      </c>
      <c r="D12" s="109">
        <v>3062.7990185799999</v>
      </c>
      <c r="E12" s="109">
        <v>8430.6288179165367</v>
      </c>
      <c r="F12" s="109">
        <v>2963.9359919597732</v>
      </c>
      <c r="G12" s="109">
        <v>3433.6266718844063</v>
      </c>
      <c r="H12" s="109">
        <v>4037.5406307757708</v>
      </c>
      <c r="I12" s="109">
        <v>4712.283764727651</v>
      </c>
      <c r="J12" s="109">
        <v>1426.6347759042492</v>
      </c>
      <c r="K12" s="109">
        <v>1457.4330022649167</v>
      </c>
      <c r="L12" s="109">
        <f>SUM('III-Cenário Ajustado'!K50+'III-Cenário Ajustado'!O55+'III-Cenário Ajustado'!O60+'III-Cenário Ajustado'!O64)</f>
        <v>0</v>
      </c>
      <c r="M12" s="109">
        <f>SUM('III-Cenário Ajustado'!L50+'III-Cenário Ajustado'!P55+'III-Cenário Ajustado'!P60+'III-Cenário Ajustado'!P64)</f>
        <v>0</v>
      </c>
    </row>
    <row r="13" spans="1:16" s="141" customFormat="1" ht="20.149999999999999" customHeight="1" x14ac:dyDescent="0.35">
      <c r="A13" s="142" t="s">
        <v>179</v>
      </c>
      <c r="B13" s="109"/>
      <c r="C13" s="110">
        <v>72.33</v>
      </c>
      <c r="D13" s="109">
        <v>72.33</v>
      </c>
      <c r="E13" s="109">
        <v>72.33</v>
      </c>
      <c r="F13" s="109">
        <v>72.33</v>
      </c>
      <c r="G13" s="109">
        <v>72.33</v>
      </c>
      <c r="H13" s="109">
        <v>72.33</v>
      </c>
      <c r="I13" s="109">
        <v>72.33</v>
      </c>
      <c r="J13" s="109">
        <v>72.33</v>
      </c>
      <c r="K13" s="109">
        <v>72.33</v>
      </c>
      <c r="L13" s="109"/>
      <c r="M13" s="109"/>
    </row>
    <row r="14" spans="1:16" s="141" customFormat="1" ht="20.149999999999999" customHeight="1" x14ac:dyDescent="0.35">
      <c r="A14" s="142" t="s">
        <v>180</v>
      </c>
      <c r="B14" s="109"/>
      <c r="C14" s="110"/>
      <c r="D14" s="109"/>
      <c r="E14" s="109"/>
      <c r="F14" s="109"/>
      <c r="G14" s="109"/>
      <c r="H14" s="109"/>
      <c r="I14" s="109"/>
      <c r="J14" s="109"/>
      <c r="K14" s="109"/>
      <c r="L14" s="109"/>
      <c r="M14" s="109"/>
    </row>
    <row r="15" spans="1:16" s="141" customFormat="1" ht="20.149999999999999" customHeight="1" x14ac:dyDescent="0.35">
      <c r="A15" s="17" t="s">
        <v>181</v>
      </c>
      <c r="B15" s="113"/>
      <c r="C15" s="114"/>
      <c r="D15" s="113"/>
      <c r="E15" s="113"/>
      <c r="F15" s="113"/>
      <c r="G15" s="113"/>
      <c r="H15" s="113"/>
      <c r="I15" s="113"/>
      <c r="J15" s="113"/>
      <c r="K15" s="113"/>
      <c r="L15" s="113"/>
      <c r="M15" s="113"/>
    </row>
    <row r="16" spans="1:16" ht="20.149999999999999" customHeight="1" x14ac:dyDescent="0.35">
      <c r="A16" s="17" t="s">
        <v>182</v>
      </c>
      <c r="B16" s="72">
        <f>SUM(B17:B22)</f>
        <v>15976.934699390002</v>
      </c>
      <c r="C16" s="46">
        <f>SUM(C17:C22)</f>
        <v>17461.017773359996</v>
      </c>
      <c r="D16" s="9">
        <f>SUM(D17:D22)</f>
        <v>22868.346564420001</v>
      </c>
      <c r="E16" s="9">
        <f t="shared" ref="E16:M16" si="3">SUM(E17:E22)</f>
        <v>24853.111706209555</v>
      </c>
      <c r="F16" s="9">
        <f t="shared" si="3"/>
        <v>27251.385119780112</v>
      </c>
      <c r="G16" s="9">
        <f t="shared" si="3"/>
        <v>23987.355175345037</v>
      </c>
      <c r="H16" s="9">
        <f t="shared" si="3"/>
        <v>23742.176540455508</v>
      </c>
      <c r="I16" s="9">
        <f t="shared" si="3"/>
        <v>24882.954975936274</v>
      </c>
      <c r="J16" s="9">
        <f t="shared" si="3"/>
        <v>26095.918280558857</v>
      </c>
      <c r="K16" s="9">
        <f t="shared" si="3"/>
        <v>27386.437099650197</v>
      </c>
      <c r="L16" s="9">
        <f t="shared" si="3"/>
        <v>0</v>
      </c>
      <c r="M16" s="9">
        <f t="shared" si="3"/>
        <v>0</v>
      </c>
    </row>
    <row r="17" spans="1:13" ht="20.149999999999999" customHeight="1" x14ac:dyDescent="0.35">
      <c r="A17" s="142" t="s">
        <v>183</v>
      </c>
      <c r="B17" s="109">
        <v>13851.50869939</v>
      </c>
      <c r="C17" s="110">
        <v>14339.339201629999</v>
      </c>
      <c r="D17" s="109">
        <v>15663.66288966</v>
      </c>
      <c r="E17" s="109">
        <v>16548.422687209557</v>
      </c>
      <c r="F17" s="109">
        <v>17470.11591267055</v>
      </c>
      <c r="G17" s="109">
        <v>18387.042296577813</v>
      </c>
      <c r="H17" s="109">
        <v>19336.372579014922</v>
      </c>
      <c r="I17" s="109">
        <v>20344.980401450113</v>
      </c>
      <c r="J17" s="109">
        <v>21421.808079806891</v>
      </c>
      <c r="K17" s="109">
        <v>22572.107312170639</v>
      </c>
      <c r="L17" s="109">
        <f>'III-Cenário Ajustado'!K54</f>
        <v>0</v>
      </c>
      <c r="M17" s="109">
        <f>'III-Cenário Ajustado'!L54</f>
        <v>0</v>
      </c>
    </row>
    <row r="18" spans="1:13" s="141" customFormat="1" ht="20.149999999999999" customHeight="1" x14ac:dyDescent="0.35">
      <c r="A18" s="142" t="s">
        <v>184</v>
      </c>
      <c r="B18" s="145"/>
      <c r="C18" s="110"/>
      <c r="D18" s="109"/>
      <c r="E18" s="109"/>
      <c r="F18" s="109"/>
      <c r="G18" s="109"/>
      <c r="H18" s="109"/>
      <c r="I18" s="109"/>
      <c r="J18" s="109"/>
      <c r="K18" s="109"/>
      <c r="L18" s="109"/>
      <c r="M18" s="109"/>
    </row>
    <row r="19" spans="1:13" s="141" customFormat="1" ht="20.149999999999999" customHeight="1" x14ac:dyDescent="0.35">
      <c r="A19" s="142" t="s">
        <v>185</v>
      </c>
      <c r="B19" s="145"/>
      <c r="C19" s="110"/>
      <c r="D19" s="109"/>
      <c r="E19" s="109"/>
      <c r="F19" s="109"/>
      <c r="G19" s="109"/>
      <c r="H19" s="109"/>
      <c r="I19" s="109"/>
      <c r="J19" s="109"/>
      <c r="K19" s="109"/>
      <c r="L19" s="109"/>
      <c r="M19" s="109"/>
    </row>
    <row r="20" spans="1:13" s="141" customFormat="1" ht="20.149999999999999" customHeight="1" x14ac:dyDescent="0.35">
      <c r="A20" s="142" t="s">
        <v>186</v>
      </c>
      <c r="B20" s="145">
        <v>1817.826</v>
      </c>
      <c r="C20" s="110">
        <v>2683.1826891899996</v>
      </c>
      <c r="D20" s="109">
        <v>2917.5258147400014</v>
      </c>
      <c r="E20" s="109">
        <v>3041.1444569999999</v>
      </c>
      <c r="F20" s="109">
        <v>3144.5782160227491</v>
      </c>
      <c r="G20" s="109">
        <v>3238.9130602915789</v>
      </c>
      <c r="H20" s="109">
        <v>3336.0778748241082</v>
      </c>
      <c r="I20" s="109">
        <v>3436.1575564763798</v>
      </c>
      <c r="J20" s="109">
        <v>3539.2395489425585</v>
      </c>
      <c r="K20" s="109">
        <v>3645.4139191580534</v>
      </c>
      <c r="L20" s="109"/>
      <c r="M20" s="109">
        <f>L20*(1+'V-Parâmetros'!W6)</f>
        <v>0</v>
      </c>
    </row>
    <row r="21" spans="1:13" s="141" customFormat="1" ht="20.149999999999999" customHeight="1" x14ac:dyDescent="0.35">
      <c r="A21" s="142" t="s">
        <v>187</v>
      </c>
      <c r="B21" s="145"/>
      <c r="C21" s="110"/>
      <c r="D21" s="173">
        <v>3436.86</v>
      </c>
      <c r="E21" s="173">
        <v>4288.3900000000003</v>
      </c>
      <c r="F21" s="173">
        <v>5628.37</v>
      </c>
      <c r="G21" s="173">
        <v>1322.83</v>
      </c>
      <c r="H21" s="109"/>
      <c r="I21" s="109"/>
      <c r="J21" s="109"/>
      <c r="K21" s="109"/>
      <c r="L21" s="109"/>
      <c r="M21" s="109"/>
    </row>
    <row r="22" spans="1:13" s="141" customFormat="1" ht="20.149999999999999" customHeight="1" x14ac:dyDescent="0.35">
      <c r="A22" s="142" t="s">
        <v>188</v>
      </c>
      <c r="B22" s="145">
        <v>307.60000000000002</v>
      </c>
      <c r="C22" s="110">
        <v>438.49588254000003</v>
      </c>
      <c r="D22" s="109">
        <v>850.29786001999992</v>
      </c>
      <c r="E22" s="109">
        <v>975.15456200000006</v>
      </c>
      <c r="F22" s="109">
        <v>1008.3209910868123</v>
      </c>
      <c r="G22" s="109">
        <v>1038.5698184756486</v>
      </c>
      <c r="H22" s="109">
        <v>1069.726086616475</v>
      </c>
      <c r="I22" s="109">
        <v>1101.8170180097811</v>
      </c>
      <c r="J22" s="109">
        <v>1134.8706518094082</v>
      </c>
      <c r="K22" s="109">
        <v>1168.9158683215012</v>
      </c>
      <c r="L22" s="109"/>
      <c r="M22" s="109">
        <f>L22*(1+'V-Parâmetros'!W6)</f>
        <v>0</v>
      </c>
    </row>
    <row r="23" spans="1:13" ht="20.149999999999999" customHeight="1" x14ac:dyDescent="0.35">
      <c r="A23" s="14" t="s">
        <v>189</v>
      </c>
      <c r="B23" s="25">
        <f>B10-B11-B15-B16</f>
        <v>46608.302405459995</v>
      </c>
      <c r="C23" s="70">
        <f t="shared" ref="C23:M23" si="4">C10-C11-C15-C16</f>
        <v>51198.776084000012</v>
      </c>
      <c r="D23" s="83">
        <f t="shared" si="4"/>
        <v>53104.927160259991</v>
      </c>
      <c r="E23" s="83">
        <f t="shared" si="4"/>
        <v>56418.20857100001</v>
      </c>
      <c r="F23" s="83">
        <f t="shared" si="4"/>
        <v>58003.093417967248</v>
      </c>
      <c r="G23" s="83">
        <f t="shared" si="4"/>
        <v>60270.315293103682</v>
      </c>
      <c r="H23" s="83">
        <f t="shared" si="4"/>
        <v>62087.369788965327</v>
      </c>
      <c r="I23" s="83">
        <f t="shared" si="4"/>
        <v>63971.390406422259</v>
      </c>
      <c r="J23" s="83">
        <f t="shared" si="4"/>
        <v>65925.492902618804</v>
      </c>
      <c r="K23" s="83">
        <f t="shared" si="4"/>
        <v>67952.97707411641</v>
      </c>
      <c r="L23" s="83">
        <f t="shared" si="4"/>
        <v>0</v>
      </c>
      <c r="M23" s="83">
        <f t="shared" si="4"/>
        <v>0</v>
      </c>
    </row>
    <row r="24" spans="1:13" ht="20.149999999999999" customHeight="1" x14ac:dyDescent="0.35">
      <c r="A24" s="14" t="s">
        <v>190</v>
      </c>
      <c r="B24" s="50"/>
      <c r="C24" s="47">
        <f>IF($E$1&lt;2022,$B23*PRODUCT('V-Parâmetros'!$L7:M7),IF($E$1=2022,$B23*PRODUCT('V-Parâmetros'!$M7:M7),$B23))</f>
        <v>51584.902962636945</v>
      </c>
      <c r="D24" s="25">
        <f>IF($E$1&lt;2022,$B23*PRODUCT('V-Parâmetros'!$L7:N7),IF($E$1=2022,$B23*PRODUCT('V-Parâmetros'!$M7:N7),$B23*PRODUCT('V-Parâmetros'!$N7:N7)))</f>
        <v>54077.071117230465</v>
      </c>
      <c r="E24" s="25">
        <f>IF($E$1&lt;2022,$B23*PRODUCT('V-Parâmetros'!$L7:O7),IF($E$1=2022,$B23*PRODUCT('V-Parâmetros'!$M7:O7),$B23*PRODUCT('V-Parâmetros'!$N7:O7)))</f>
        <v>56693.372824972284</v>
      </c>
      <c r="F24" s="25">
        <f>IF($E$1&lt;2022,$B23*PRODUCT('V-Parâmetros'!$L7:P7),IF($E$1=2022,$B23*PRODUCT('V-Parâmetros'!$M7:P7),$B23*PRODUCT('V-Parâmetros'!$N7:P7)))</f>
        <v>58621.597131932605</v>
      </c>
      <c r="G24" s="25">
        <f>IF($E$1&lt;2022,$B23*PRODUCT('V-Parâmetros'!$L7:Q7),IF($E$1=2022,$B23*PRODUCT('V-Parâmetros'!$M7:Q7),$B23*PRODUCT('V-Parâmetros'!$N7:Q7)))</f>
        <v>60380.198399362787</v>
      </c>
      <c r="H24" s="25">
        <f>IF($E$1&lt;2022,$B23*PRODUCT('V-Parâmetros'!$L7:R7),IF($E$1=2022,$B23*PRODUCT('V-Parâmetros'!$M7:R7),$B23*PRODUCT('V-Parâmetros'!$N7:R7)))</f>
        <v>62191.556305457139</v>
      </c>
      <c r="I24" s="25">
        <f>IF($E$1&lt;2022,$B23*PRODUCT('V-Parâmetros'!$L7:S7),IF($E$1=2022,$B23*PRODUCT('V-Parâmetros'!$M7:S7),$B23*PRODUCT('V-Parâmetros'!$N7:S7)))</f>
        <v>64057.253507396003</v>
      </c>
      <c r="J24" s="25">
        <f>IF($E$1&lt;2022,$B23*PRODUCT('V-Parâmetros'!$L7:T7),IF($E$1=2022,$B23*PRODUCT('V-Parâmetros'!$M7:T7),$B23*PRODUCT('V-Parâmetros'!$N7:T7)))</f>
        <v>65978.920140815666</v>
      </c>
      <c r="K24" s="25">
        <f>IF($E$1&lt;2022,$B23*PRODUCT('V-Parâmetros'!$L7:U7),IF($E$1=2022,$B23*PRODUCT('V-Parâmetros'!$M7:U7),$B23*PRODUCT('V-Parâmetros'!$N7:U7)))</f>
        <v>67958.235244124386</v>
      </c>
      <c r="L24" s="25">
        <f>IF($E$1&lt;2022,$B23*PRODUCT('V-Parâmetros'!$L7:V7),IF($E$1=2022,$B23*PRODUCT('V-Parâmetros'!$M7:V7),$B23*PRODUCT('V-Parâmetros'!$N7:V7)))</f>
        <v>69996.928225546682</v>
      </c>
      <c r="M24" s="25">
        <f>IF($E$1&lt;2022,$B23*PRODUCT('V-Parâmetros'!$L7:W7),IF($E$1=2022,$B23*PRODUCT('V-Parâmetros'!$M7:W7),$B23*PRODUCT('V-Parâmetros'!$N7:W7)))</f>
        <v>72096.780374177615</v>
      </c>
    </row>
    <row r="25" spans="1:13" ht="40.4" customHeight="1" x14ac:dyDescent="0.35">
      <c r="A25" s="24" t="s">
        <v>191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</row>
    <row r="26" spans="1:13" ht="20.149999999999999" customHeight="1" x14ac:dyDescent="0.35">
      <c r="A26" s="14" t="s">
        <v>192</v>
      </c>
      <c r="B26" s="50"/>
      <c r="C26" s="47"/>
      <c r="D26" s="25"/>
      <c r="E26" s="25"/>
      <c r="F26" s="25"/>
      <c r="G26" s="25"/>
      <c r="H26" s="25"/>
      <c r="I26" s="25"/>
      <c r="J26" s="25"/>
      <c r="K26" s="25"/>
      <c r="L26" s="25"/>
      <c r="M26" s="25"/>
    </row>
    <row r="27" spans="1:13" ht="20.149999999999999" customHeight="1" x14ac:dyDescent="0.35">
      <c r="A27" s="17" t="s">
        <v>193</v>
      </c>
      <c r="B27" s="49"/>
      <c r="C27" s="46">
        <f>'III-Cenário Ajustado'!B95</f>
        <v>2483.7696749699535</v>
      </c>
      <c r="D27" s="9">
        <f>'III-Cenário Ajustado'!C95</f>
        <v>1732.9223773199919</v>
      </c>
      <c r="E27" s="9">
        <f>'III-Cenário Ajustado'!D95</f>
        <v>-8906.8552600323019</v>
      </c>
      <c r="F27" s="9">
        <f>'III-Cenário Ajustado'!E95</f>
        <v>-607.84292008439661</v>
      </c>
      <c r="G27" s="9">
        <f>'III-Cenário Ajustado'!F95</f>
        <v>3365.9004548186203</v>
      </c>
      <c r="H27" s="9">
        <f>'III-Cenário Ajustado'!G95</f>
        <v>5843.7801123831159</v>
      </c>
      <c r="I27" s="9">
        <f>'III-Cenário Ajustado'!H95</f>
        <v>7280.5383524250792</v>
      </c>
      <c r="J27" s="9">
        <f>'III-Cenário Ajustado'!I95</f>
        <v>12881.401827588226</v>
      </c>
      <c r="K27" s="9">
        <f>'III-Cenário Ajustado'!J95</f>
        <v>15388.481971319023</v>
      </c>
      <c r="L27" s="9">
        <f>'III-Cenário Ajustado'!K95</f>
        <v>0</v>
      </c>
      <c r="M27" s="9">
        <f>'III-Cenário Ajustado'!L95</f>
        <v>0</v>
      </c>
    </row>
    <row r="28" spans="1:13" ht="20.149999999999999" customHeight="1" x14ac:dyDescent="0.35">
      <c r="A28" s="16" t="s">
        <v>194</v>
      </c>
      <c r="B28" s="48"/>
      <c r="C28" s="45">
        <f>SUM(C29:C31)</f>
        <v>3223.8461725200004</v>
      </c>
      <c r="D28" s="5">
        <f>SUM(D29:D31)</f>
        <v>3145.1727173099998</v>
      </c>
      <c r="E28" s="5">
        <f t="shared" ref="E28:M28" si="5">SUM(E29:E31)</f>
        <v>8502.9588179165366</v>
      </c>
      <c r="F28" s="5">
        <f t="shared" si="5"/>
        <v>3036.2659919597731</v>
      </c>
      <c r="G28" s="5">
        <f t="shared" si="5"/>
        <v>3505.9566718844062</v>
      </c>
      <c r="H28" s="5">
        <f t="shared" si="5"/>
        <v>4109.8706307757711</v>
      </c>
      <c r="I28" s="5">
        <f t="shared" si="5"/>
        <v>4784.613764727651</v>
      </c>
      <c r="J28" s="5">
        <f t="shared" si="5"/>
        <v>1498.9647759042491</v>
      </c>
      <c r="K28" s="5">
        <f t="shared" si="5"/>
        <v>1529.7630022649166</v>
      </c>
      <c r="L28" s="5">
        <f t="shared" si="5"/>
        <v>0</v>
      </c>
      <c r="M28" s="5">
        <f t="shared" si="5"/>
        <v>0</v>
      </c>
    </row>
    <row r="29" spans="1:13" s="141" customFormat="1" ht="20.149999999999999" customHeight="1" x14ac:dyDescent="0.35">
      <c r="A29" s="140" t="s">
        <v>178</v>
      </c>
      <c r="B29" s="146"/>
      <c r="C29" s="108">
        <f>C12</f>
        <v>3151.5161725200005</v>
      </c>
      <c r="D29" s="107">
        <v>3072.8427173099999</v>
      </c>
      <c r="E29" s="107">
        <f t="shared" ref="E29:M30" si="6">E12</f>
        <v>8430.6288179165367</v>
      </c>
      <c r="F29" s="107">
        <f t="shared" si="6"/>
        <v>2963.9359919597732</v>
      </c>
      <c r="G29" s="107">
        <f t="shared" si="6"/>
        <v>3433.6266718844063</v>
      </c>
      <c r="H29" s="107">
        <f t="shared" si="6"/>
        <v>4037.5406307757708</v>
      </c>
      <c r="I29" s="107">
        <f t="shared" si="6"/>
        <v>4712.283764727651</v>
      </c>
      <c r="J29" s="107">
        <f t="shared" si="6"/>
        <v>1426.6347759042492</v>
      </c>
      <c r="K29" s="107">
        <f t="shared" si="6"/>
        <v>1457.4330022649167</v>
      </c>
      <c r="L29" s="107">
        <f t="shared" si="6"/>
        <v>0</v>
      </c>
      <c r="M29" s="107">
        <f t="shared" si="6"/>
        <v>0</v>
      </c>
    </row>
    <row r="30" spans="1:13" s="141" customFormat="1" ht="20.149999999999999" customHeight="1" x14ac:dyDescent="0.35">
      <c r="A30" s="140" t="s">
        <v>179</v>
      </c>
      <c r="B30" s="146"/>
      <c r="C30" s="108">
        <f>C13</f>
        <v>72.33</v>
      </c>
      <c r="D30" s="107">
        <f>D13</f>
        <v>72.33</v>
      </c>
      <c r="E30" s="107">
        <f t="shared" si="6"/>
        <v>72.33</v>
      </c>
      <c r="F30" s="107">
        <f t="shared" si="6"/>
        <v>72.33</v>
      </c>
      <c r="G30" s="107">
        <f t="shared" si="6"/>
        <v>72.33</v>
      </c>
      <c r="H30" s="107">
        <f t="shared" si="6"/>
        <v>72.33</v>
      </c>
      <c r="I30" s="107">
        <f t="shared" si="6"/>
        <v>72.33</v>
      </c>
      <c r="J30" s="107">
        <f t="shared" si="6"/>
        <v>72.33</v>
      </c>
      <c r="K30" s="107">
        <f t="shared" si="6"/>
        <v>72.33</v>
      </c>
      <c r="L30" s="107">
        <f t="shared" si="6"/>
        <v>0</v>
      </c>
      <c r="M30" s="107"/>
    </row>
    <row r="31" spans="1:13" s="141" customFormat="1" ht="20.149999999999999" customHeight="1" x14ac:dyDescent="0.35">
      <c r="A31" s="140" t="s">
        <v>180</v>
      </c>
      <c r="B31" s="146"/>
      <c r="C31" s="108"/>
      <c r="D31" s="107"/>
      <c r="E31" s="107"/>
      <c r="F31" s="107"/>
      <c r="G31" s="107"/>
      <c r="H31" s="107"/>
      <c r="I31" s="107"/>
      <c r="J31" s="107"/>
      <c r="K31" s="107"/>
      <c r="L31" s="107"/>
      <c r="M31" s="107"/>
    </row>
    <row r="32" spans="1:13" ht="20.149999999999999" customHeight="1" x14ac:dyDescent="0.35">
      <c r="A32" s="16" t="s">
        <v>195</v>
      </c>
      <c r="B32" s="48"/>
      <c r="C32" s="45">
        <f t="shared" ref="C32:K32" si="7">SUM(C33:C35)</f>
        <v>0</v>
      </c>
      <c r="D32" s="5">
        <f t="shared" si="7"/>
        <v>0</v>
      </c>
      <c r="E32" s="5">
        <f t="shared" si="7"/>
        <v>0</v>
      </c>
      <c r="F32" s="5">
        <f t="shared" si="7"/>
        <v>1243</v>
      </c>
      <c r="G32" s="5">
        <f t="shared" si="7"/>
        <v>0</v>
      </c>
      <c r="H32" s="5">
        <f t="shared" si="7"/>
        <v>0</v>
      </c>
      <c r="I32" s="5">
        <f t="shared" si="7"/>
        <v>0</v>
      </c>
      <c r="J32" s="5">
        <f t="shared" si="7"/>
        <v>0</v>
      </c>
      <c r="K32" s="5">
        <f t="shared" si="7"/>
        <v>0</v>
      </c>
      <c r="L32" s="5">
        <f t="shared" ref="L32:M32" si="8">SUM(L33:L35)</f>
        <v>0</v>
      </c>
      <c r="M32" s="5">
        <f t="shared" si="8"/>
        <v>0</v>
      </c>
    </row>
    <row r="33" spans="1:13" s="147" customFormat="1" ht="20.149999999999999" customHeight="1" x14ac:dyDescent="0.35">
      <c r="B33" s="146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</row>
    <row r="34" spans="1:13" s="147" customFormat="1" x14ac:dyDescent="0.35">
      <c r="A34" s="148" t="s">
        <v>196</v>
      </c>
      <c r="B34" s="146"/>
      <c r="C34" s="108"/>
      <c r="D34" s="108"/>
      <c r="E34" s="108"/>
      <c r="F34" s="108">
        <f>'II-a) Medidas a implementar'!G7</f>
        <v>1243</v>
      </c>
      <c r="G34" s="108"/>
      <c r="H34" s="108"/>
      <c r="I34" s="108"/>
      <c r="J34" s="108"/>
      <c r="K34" s="108"/>
      <c r="L34" s="108"/>
      <c r="M34" s="108"/>
    </row>
    <row r="35" spans="1:13" s="147" customFormat="1" ht="20.149999999999999" customHeight="1" x14ac:dyDescent="0.35">
      <c r="A35" s="149"/>
      <c r="B35" s="146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</row>
    <row r="36" spans="1:13" ht="20.149999999999999" customHeight="1" x14ac:dyDescent="0.35">
      <c r="A36" s="16" t="s">
        <v>197</v>
      </c>
      <c r="B36" s="48"/>
      <c r="C36" s="45">
        <f>SUM(C37:C39)</f>
        <v>0</v>
      </c>
      <c r="D36" s="5">
        <f t="shared" ref="D36:K36" si="9">SUM(D37:D39)</f>
        <v>1428.9837545</v>
      </c>
      <c r="E36" s="5">
        <f t="shared" si="9"/>
        <v>4288.3900000000003</v>
      </c>
      <c r="F36" s="5">
        <f t="shared" si="9"/>
        <v>5628.37</v>
      </c>
      <c r="G36" s="5">
        <f t="shared" si="9"/>
        <v>3330.7062454999996</v>
      </c>
      <c r="H36" s="5">
        <f t="shared" si="9"/>
        <v>0</v>
      </c>
      <c r="I36" s="5">
        <f t="shared" si="9"/>
        <v>0</v>
      </c>
      <c r="J36" s="5">
        <f t="shared" si="9"/>
        <v>0</v>
      </c>
      <c r="K36" s="5">
        <f t="shared" si="9"/>
        <v>0</v>
      </c>
      <c r="L36" s="5">
        <f t="shared" ref="L36:M36" si="10">SUM(L37:L39)</f>
        <v>0</v>
      </c>
      <c r="M36" s="5">
        <f t="shared" si="10"/>
        <v>0</v>
      </c>
    </row>
    <row r="37" spans="1:13" s="147" customFormat="1" ht="20.149999999999999" customHeight="1" x14ac:dyDescent="0.35">
      <c r="A37" s="149"/>
      <c r="B37" s="146"/>
      <c r="C37" s="108"/>
      <c r="D37" s="150"/>
      <c r="E37" s="150"/>
      <c r="F37" s="150"/>
      <c r="G37" s="150"/>
      <c r="H37" s="150"/>
      <c r="I37" s="150" t="s">
        <v>198</v>
      </c>
      <c r="J37" s="150"/>
      <c r="K37" s="150"/>
      <c r="L37" s="150"/>
      <c r="M37" s="150"/>
    </row>
    <row r="38" spans="1:13" s="147" customFormat="1" x14ac:dyDescent="0.35">
      <c r="A38" s="148" t="s">
        <v>187</v>
      </c>
      <c r="B38" s="146"/>
      <c r="C38" s="108"/>
      <c r="D38" s="150">
        <v>1428.9837545</v>
      </c>
      <c r="E38" s="150">
        <v>4288.3900000000003</v>
      </c>
      <c r="F38" s="150">
        <v>5628.37</v>
      </c>
      <c r="G38" s="150">
        <v>3330.7062454999996</v>
      </c>
      <c r="H38" s="150"/>
      <c r="I38" s="150"/>
      <c r="J38" s="150"/>
      <c r="K38" s="150"/>
      <c r="L38" s="150"/>
      <c r="M38" s="150"/>
    </row>
    <row r="39" spans="1:13" s="147" customFormat="1" ht="20.149999999999999" customHeight="1" x14ac:dyDescent="0.35">
      <c r="A39" s="149"/>
      <c r="B39" s="146"/>
      <c r="C39" s="108"/>
      <c r="D39" s="150"/>
      <c r="E39" s="150"/>
      <c r="F39" s="150"/>
      <c r="G39" s="150"/>
      <c r="H39" s="150"/>
      <c r="I39" s="150"/>
      <c r="J39" s="150"/>
      <c r="K39" s="150"/>
      <c r="L39" s="150"/>
      <c r="M39" s="150"/>
    </row>
    <row r="40" spans="1:13" ht="20.149999999999999" customHeight="1" x14ac:dyDescent="0.35">
      <c r="A40" s="17" t="s">
        <v>199</v>
      </c>
      <c r="B40" s="49"/>
      <c r="C40" s="46">
        <f>C27+C28-C32+C36</f>
        <v>5707.6158474899539</v>
      </c>
      <c r="D40" s="9">
        <f t="shared" ref="D40:M40" si="11">D27+D28-D32+D36</f>
        <v>6307.0788491299918</v>
      </c>
      <c r="E40" s="9">
        <f t="shared" si="11"/>
        <v>3884.4935578842351</v>
      </c>
      <c r="F40" s="9">
        <f t="shared" si="11"/>
        <v>6813.793071875376</v>
      </c>
      <c r="G40" s="9">
        <f t="shared" si="11"/>
        <v>10202.563372203025</v>
      </c>
      <c r="H40" s="9">
        <f t="shared" si="11"/>
        <v>9953.6507431588871</v>
      </c>
      <c r="I40" s="9">
        <f t="shared" si="11"/>
        <v>12065.152117152731</v>
      </c>
      <c r="J40" s="9">
        <f t="shared" si="11"/>
        <v>14380.366603492475</v>
      </c>
      <c r="K40" s="9">
        <f t="shared" si="11"/>
        <v>16918.24497358394</v>
      </c>
      <c r="L40" s="9">
        <f t="shared" si="11"/>
        <v>0</v>
      </c>
      <c r="M40" s="9">
        <f t="shared" si="11"/>
        <v>0</v>
      </c>
    </row>
    <row r="41" spans="1:13" ht="20.149999999999999" customHeight="1" x14ac:dyDescent="0.35">
      <c r="A41" s="17" t="s">
        <v>200</v>
      </c>
      <c r="B41" s="49"/>
      <c r="C41" s="46">
        <f>C27-C32+C36</f>
        <v>2483.7696749699535</v>
      </c>
      <c r="D41" s="9">
        <f>D27-D32+D36</f>
        <v>3161.906131819992</v>
      </c>
      <c r="E41" s="9">
        <f t="shared" ref="E41:M41" si="12">E27-E32+E36</f>
        <v>-4618.4652600323016</v>
      </c>
      <c r="F41" s="9">
        <f t="shared" si="12"/>
        <v>3777.5270799156033</v>
      </c>
      <c r="G41" s="9">
        <f t="shared" si="12"/>
        <v>6696.6067003186199</v>
      </c>
      <c r="H41" s="9">
        <f t="shared" si="12"/>
        <v>5843.7801123831159</v>
      </c>
      <c r="I41" s="9">
        <f t="shared" si="12"/>
        <v>7280.5383524250792</v>
      </c>
      <c r="J41" s="9">
        <f t="shared" si="12"/>
        <v>12881.401827588226</v>
      </c>
      <c r="K41" s="9">
        <f t="shared" si="12"/>
        <v>15388.481971319023</v>
      </c>
      <c r="L41" s="9">
        <f t="shared" si="12"/>
        <v>0</v>
      </c>
      <c r="M41" s="9">
        <f t="shared" si="12"/>
        <v>0</v>
      </c>
    </row>
    <row r="42" spans="1:13" ht="20.149999999999999" customHeight="1" x14ac:dyDescent="0.35">
      <c r="A42" s="16" t="s">
        <v>201</v>
      </c>
      <c r="B42" s="160"/>
      <c r="C42" s="161">
        <v>6805.3940116435515</v>
      </c>
      <c r="D42" s="159">
        <v>6507.9890809381714</v>
      </c>
      <c r="E42" s="159">
        <v>6232.8291710338017</v>
      </c>
      <c r="F42" s="159">
        <v>6776.9645690487632</v>
      </c>
      <c r="G42" s="159">
        <v>8471.4033866510235</v>
      </c>
      <c r="H42" s="159">
        <v>9916.8318355588017</v>
      </c>
      <c r="I42" s="159">
        <v>10075.070858547639</v>
      </c>
      <c r="J42" s="159">
        <v>10345.835900706204</v>
      </c>
      <c r="K42" s="159">
        <v>10311.166047948509</v>
      </c>
      <c r="L42" s="159"/>
      <c r="M42" s="159"/>
    </row>
    <row r="43" spans="1:13" ht="20.149999999999999" customHeight="1" x14ac:dyDescent="0.35">
      <c r="A43" s="16" t="s">
        <v>202</v>
      </c>
      <c r="B43" s="160"/>
      <c r="C43" s="161"/>
      <c r="D43" s="159"/>
      <c r="E43" s="159"/>
      <c r="F43" s="159"/>
      <c r="G43" s="159"/>
      <c r="H43" s="159"/>
      <c r="I43" s="159"/>
      <c r="J43" s="159"/>
      <c r="K43" s="159"/>
      <c r="L43" s="159"/>
      <c r="M43" s="159"/>
    </row>
    <row r="44" spans="1:13" ht="20.149999999999999" customHeight="1" x14ac:dyDescent="0.35">
      <c r="A44" s="17" t="s">
        <v>203</v>
      </c>
      <c r="B44" s="49"/>
      <c r="C44" s="46">
        <f>C42-C43</f>
        <v>6805.3940116435515</v>
      </c>
      <c r="D44" s="9">
        <f>D42-D43</f>
        <v>6507.9890809381714</v>
      </c>
      <c r="E44" s="9">
        <f t="shared" ref="E44:K44" si="13">E42-E43</f>
        <v>6232.8291710338017</v>
      </c>
      <c r="F44" s="9">
        <f t="shared" si="13"/>
        <v>6776.9645690487632</v>
      </c>
      <c r="G44" s="9">
        <f t="shared" si="13"/>
        <v>8471.4033866510235</v>
      </c>
      <c r="H44" s="9">
        <f t="shared" si="13"/>
        <v>9916.8318355588017</v>
      </c>
      <c r="I44" s="9">
        <f t="shared" si="13"/>
        <v>10075.070858547639</v>
      </c>
      <c r="J44" s="9">
        <f t="shared" si="13"/>
        <v>10345.835900706204</v>
      </c>
      <c r="K44" s="9">
        <f t="shared" si="13"/>
        <v>10311.166047948509</v>
      </c>
      <c r="L44" s="9">
        <f t="shared" ref="L44:M44" si="14">L42-L43</f>
        <v>0</v>
      </c>
      <c r="M44" s="9">
        <f t="shared" si="14"/>
        <v>0</v>
      </c>
    </row>
    <row r="45" spans="1:13" ht="20.149999999999999" customHeight="1" x14ac:dyDescent="0.35">
      <c r="A45" s="14" t="s">
        <v>204</v>
      </c>
      <c r="B45" s="50"/>
      <c r="C45" s="47"/>
      <c r="D45" s="25"/>
      <c r="E45" s="25"/>
      <c r="F45" s="25"/>
      <c r="G45" s="25"/>
      <c r="H45" s="25"/>
      <c r="I45" s="25"/>
      <c r="J45" s="25"/>
      <c r="K45" s="25"/>
      <c r="L45" s="25"/>
      <c r="M45" s="25"/>
    </row>
    <row r="46" spans="1:13" ht="20.149999999999999" customHeight="1" x14ac:dyDescent="0.35">
      <c r="A46" s="17" t="s">
        <v>205</v>
      </c>
      <c r="B46" s="82"/>
      <c r="C46" s="46">
        <f>'III-Cenário Ajustado'!B85-'I-Cenário Base'!E85</f>
        <v>-13704.995059650002</v>
      </c>
      <c r="D46" s="9">
        <f>'III-Cenário Ajustado'!C85-'III-Cenário Ajustado'!B85</f>
        <v>2541.6275729599993</v>
      </c>
      <c r="E46" s="9">
        <f>'III-Cenário Ajustado'!D85-'III-Cenário Ajustado'!C85</f>
        <v>-1459.5172757987566</v>
      </c>
      <c r="F46" s="9">
        <f>'III-Cenário Ajustado'!E85-'III-Cenário Ajustado'!D85</f>
        <v>-207.07419226475577</v>
      </c>
      <c r="G46" s="9">
        <f>'III-Cenário Ajustado'!F85-'III-Cenário Ajustado'!E85</f>
        <v>90.744751408713455</v>
      </c>
      <c r="H46" s="9">
        <f>'III-Cenário Ajustado'!G85-'III-Cenário Ajustado'!F85</f>
        <v>186.24182978231511</v>
      </c>
      <c r="I46" s="9">
        <f>'III-Cenário Ajustado'!H85-'III-Cenário Ajustado'!G85</f>
        <v>194.07238022052297</v>
      </c>
      <c r="J46" s="9">
        <f>'III-Cenário Ajustado'!I85-'III-Cenário Ajustado'!H85</f>
        <v>200.50372409579813</v>
      </c>
      <c r="K46" s="9">
        <f>'III-Cenário Ajustado'!J85-'III-Cenário Ajustado'!I85</f>
        <v>206.68417151612903</v>
      </c>
      <c r="L46" s="9">
        <f>'III-Cenário Ajustado'!K85-'III-Cenário Ajustado'!J85</f>
        <v>0</v>
      </c>
      <c r="M46" s="9">
        <f>'III-Cenário Ajustado'!L85-'III-Cenário Ajustado'!K85</f>
        <v>0</v>
      </c>
    </row>
    <row r="47" spans="1:13" ht="20.149999999999999" customHeight="1" x14ac:dyDescent="0.35">
      <c r="A47" s="16" t="s">
        <v>206</v>
      </c>
      <c r="B47" s="160"/>
      <c r="C47" s="161">
        <f>'III-Cenário Ajustado'!B85</f>
        <v>5507.1818811599978</v>
      </c>
      <c r="D47" s="159">
        <v>6032.9701542799994</v>
      </c>
      <c r="E47" s="159">
        <v>4573.4521783212404</v>
      </c>
      <c r="F47" s="159">
        <v>4366.3779860564846</v>
      </c>
      <c r="G47" s="159">
        <v>6472.9627374651982</v>
      </c>
      <c r="H47" s="159">
        <v>6659.2045672475133</v>
      </c>
      <c r="I47" s="159">
        <v>6853.2769474680363</v>
      </c>
      <c r="J47" s="159">
        <v>7053.7806715638344</v>
      </c>
      <c r="K47" s="159">
        <v>7260.4648430799634</v>
      </c>
      <c r="L47" s="159"/>
      <c r="M47" s="159"/>
    </row>
    <row r="48" spans="1:13" ht="20.149999999999999" customHeight="1" x14ac:dyDescent="0.35">
      <c r="A48" s="16" t="s">
        <v>207</v>
      </c>
      <c r="B48" s="160"/>
      <c r="C48" s="161"/>
      <c r="D48" s="159">
        <v>32.381764950000047</v>
      </c>
      <c r="E48" s="159">
        <v>33.948426479333222</v>
      </c>
      <c r="F48" s="159">
        <v>35.103061983602814</v>
      </c>
      <c r="G48" s="159">
        <v>36.156125910812278</v>
      </c>
      <c r="H48" s="159">
        <v>37.240780917891286</v>
      </c>
      <c r="I48" s="159">
        <v>38.357974712098219</v>
      </c>
      <c r="J48" s="159">
        <v>39.508683431155049</v>
      </c>
      <c r="K48" s="159">
        <v>40.693912496138672</v>
      </c>
      <c r="L48" s="159"/>
      <c r="M48" s="159"/>
    </row>
    <row r="49" spans="1:13" ht="20.149999999999999" customHeight="1" x14ac:dyDescent="0.35">
      <c r="A49" s="17" t="s">
        <v>208</v>
      </c>
      <c r="B49" s="82"/>
      <c r="C49" s="46">
        <f>(C47-C48)/'III-Cenário Ajustado'!B70</f>
        <v>9.7311701804872267E-2</v>
      </c>
      <c r="D49" s="9">
        <f>(D47-D48)/'III-Cenário Ajustado'!C70</f>
        <v>9.9936725408898988E-2</v>
      </c>
      <c r="E49" s="9">
        <f>(E47-E48)/'III-Cenário Ajustado'!D70</f>
        <v>7.23573946993879E-2</v>
      </c>
      <c r="F49" s="9">
        <f>(F47-F48)/'III-Cenário Ajustado'!E70</f>
        <v>6.4136598248251533E-2</v>
      </c>
      <c r="G49" s="9">
        <f>(G47-G48)/'III-Cenário Ajustado'!F70</f>
        <v>9.2168083750440208E-2</v>
      </c>
      <c r="H49" s="9">
        <f>(H47-H48)/'III-Cenário Ajustado'!G70</f>
        <v>9.0074757397584249E-2</v>
      </c>
      <c r="I49" s="9">
        <f>(I47-I48)/'III-Cenário Ajustado'!H70</f>
        <v>8.7714781711954917E-2</v>
      </c>
      <c r="J49" s="9">
        <f>(J47-J48)/'III-Cenário Ajustado'!I70</f>
        <v>8.5379724063528339E-2</v>
      </c>
      <c r="K49" s="9">
        <f>(K47-K48)/'III-Cenário Ajustado'!J70</f>
        <v>8.3065175898134752E-2</v>
      </c>
      <c r="L49" s="9" t="e">
        <f>(L47-L48)/'III-Cenário Ajustado'!K70</f>
        <v>#DIV/0!</v>
      </c>
      <c r="M49" s="9" t="e">
        <f>(M47-M48)/'III-Cenário Ajustado'!L70</f>
        <v>#DIV/0!</v>
      </c>
    </row>
    <row r="50" spans="1:13" x14ac:dyDescent="0.35">
      <c r="A50"/>
      <c r="B50"/>
      <c r="C50"/>
    </row>
    <row r="51" spans="1:13" x14ac:dyDescent="0.35">
      <c r="A51"/>
      <c r="B51"/>
      <c r="C51"/>
    </row>
    <row r="52" spans="1:13" x14ac:dyDescent="0.35">
      <c r="A52"/>
      <c r="B52"/>
      <c r="C52"/>
    </row>
    <row r="53" spans="1:13" x14ac:dyDescent="0.35">
      <c r="A53"/>
      <c r="B53"/>
      <c r="C53"/>
    </row>
    <row r="54" spans="1:13" x14ac:dyDescent="0.35">
      <c r="A54"/>
      <c r="B54"/>
      <c r="C54"/>
    </row>
    <row r="55" spans="1:13" x14ac:dyDescent="0.35">
      <c r="A55"/>
      <c r="B55"/>
      <c r="C55"/>
    </row>
    <row r="56" spans="1:13" x14ac:dyDescent="0.35">
      <c r="A56"/>
      <c r="B56"/>
      <c r="C56"/>
    </row>
    <row r="57" spans="1:13" x14ac:dyDescent="0.35">
      <c r="A57"/>
      <c r="B57"/>
      <c r="C57"/>
    </row>
    <row r="58" spans="1:13" x14ac:dyDescent="0.35">
      <c r="A58"/>
      <c r="B58"/>
      <c r="C58"/>
    </row>
    <row r="59" spans="1:13" x14ac:dyDescent="0.35">
      <c r="A59"/>
      <c r="B59"/>
      <c r="C59"/>
    </row>
    <row r="60" spans="1:13" x14ac:dyDescent="0.35">
      <c r="A60"/>
      <c r="B60"/>
      <c r="C60"/>
    </row>
    <row r="61" spans="1:13" x14ac:dyDescent="0.35">
      <c r="A61"/>
      <c r="B61"/>
      <c r="C61"/>
    </row>
    <row r="62" spans="1:13" x14ac:dyDescent="0.35">
      <c r="A62"/>
      <c r="B62"/>
      <c r="C62"/>
    </row>
    <row r="63" spans="1:13" x14ac:dyDescent="0.35">
      <c r="A63"/>
      <c r="B63"/>
      <c r="C63"/>
    </row>
    <row r="64" spans="1:13" x14ac:dyDescent="0.35">
      <c r="A64"/>
      <c r="B64"/>
      <c r="C64"/>
    </row>
    <row r="65" spans="1:3" x14ac:dyDescent="0.35">
      <c r="A65"/>
      <c r="B65"/>
      <c r="C65"/>
    </row>
    <row r="66" spans="1:3" x14ac:dyDescent="0.35">
      <c r="B66"/>
      <c r="C66"/>
    </row>
    <row r="67" spans="1:3" x14ac:dyDescent="0.35">
      <c r="B67"/>
      <c r="C67"/>
    </row>
    <row r="68" spans="1:3" x14ac:dyDescent="0.35">
      <c r="B68"/>
      <c r="C68"/>
    </row>
    <row r="69" spans="1:3" x14ac:dyDescent="0.35">
      <c r="B69"/>
      <c r="C69"/>
    </row>
    <row r="70" spans="1:3" x14ac:dyDescent="0.35">
      <c r="B70"/>
      <c r="C70"/>
    </row>
    <row r="71" spans="1:3" x14ac:dyDescent="0.35">
      <c r="B71"/>
      <c r="C71"/>
    </row>
  </sheetData>
  <sheetProtection algorithmName="SHA-512" hashValue="owJa/a1eTlVAiGFViH33oZCLHUrCD5i3qEBTgD114uO5qIaHMuV10z0Io9uqeqEFWr+ABKsjPQcve/0g+kT2eQ==" saltValue="6gFQVWpuSi89o0Hvw2MZJw==" spinCount="100000" sheet="1" insertRows="0" deleteRows="0"/>
  <conditionalFormatting sqref="B7 B10:B11 B16 B23">
    <cfRule type="cellIs" dxfId="16" priority="60" operator="equal">
      <formula>""</formula>
    </cfRule>
  </conditionalFormatting>
  <conditionalFormatting sqref="C33:C35">
    <cfRule type="cellIs" dxfId="15" priority="22" stopIfTrue="1" operator="equal">
      <formula>0</formula>
    </cfRule>
  </conditionalFormatting>
  <conditionalFormatting sqref="C37:C39">
    <cfRule type="cellIs" dxfId="14" priority="42" stopIfTrue="1" operator="equal">
      <formula>0</formula>
    </cfRule>
    <cfRule type="cellIs" dxfId="13" priority="54" operator="lessThan">
      <formula>C$23*0.01</formula>
    </cfRule>
  </conditionalFormatting>
  <conditionalFormatting sqref="C23:M23">
    <cfRule type="cellIs" dxfId="12" priority="57" operator="greaterThan">
      <formula>C24</formula>
    </cfRule>
  </conditionalFormatting>
  <conditionalFormatting sqref="C40:M41">
    <cfRule type="cellIs" dxfId="10" priority="80" operator="lessThan">
      <formula>C44</formula>
    </cfRule>
  </conditionalFormatting>
  <conditionalFormatting sqref="C49:M49">
    <cfRule type="cellIs" dxfId="9" priority="73" operator="greaterThan">
      <formula>0.1</formula>
    </cfRule>
  </conditionalFormatting>
  <conditionalFormatting sqref="D33:M35">
    <cfRule type="cellIs" dxfId="8" priority="20" stopIfTrue="1" operator="equal">
      <formula>0</formula>
    </cfRule>
  </conditionalFormatting>
  <conditionalFormatting sqref="D37:M39">
    <cfRule type="cellIs" dxfId="7" priority="26" stopIfTrue="1" operator="equal">
      <formula>0</formula>
    </cfRule>
    <cfRule type="cellIs" dxfId="6" priority="27" operator="lessThan">
      <formula>D$23*0.01</formula>
    </cfRule>
  </conditionalFormatting>
  <dataValidations disablePrompts="1" count="1">
    <dataValidation type="list" allowBlank="1" showInputMessage="1" showErrorMessage="1" sqref="E1" xr:uid="{BB7CEE0C-2605-48B9-AB39-36F8636D49AC}">
      <formula1>"2017,2018,2019,2020,2021,2022,2023"</formula1>
    </dataValidation>
  </dataValidations>
  <printOptions horizontalCentered="1" verticalCentered="1"/>
  <pageMargins left="0" right="0" top="0" bottom="0" header="0" footer="0"/>
  <pageSetup paperSize="9" scale="35" fitToHeight="2" orientation="portrait" r:id="rId1"/>
  <ignoredErrors>
    <ignoredError sqref="L48" unlockedFormula="1"/>
    <ignoredError sqref="E49:K49" evalError="1"/>
    <ignoredError sqref="L49" evalError="1" unlocked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3" operator="lessThan" id="{4CEB1E41-54FA-4B93-BA19-9B53CD3217C3}">
            <xm:f>'III-Cenário Ajustado'!B$44*0.01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C33:M35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5723D-78DA-4105-922D-19C90E5B5607}">
  <sheetPr codeName="Planilha9"/>
  <dimension ref="A1:X17"/>
  <sheetViews>
    <sheetView showGridLines="0" topLeftCell="B1" workbookViewId="0">
      <selection activeCell="T6" sqref="T6"/>
    </sheetView>
  </sheetViews>
  <sheetFormatPr defaultColWidth="8.7265625" defaultRowHeight="14.5" x14ac:dyDescent="0.35"/>
  <cols>
    <col min="1" max="1" width="39.453125" bestFit="1" customWidth="1"/>
    <col min="2" max="23" width="7.26953125" customWidth="1"/>
    <col min="24" max="24" width="10.7265625" customWidth="1"/>
  </cols>
  <sheetData>
    <row r="1" spans="1:24" ht="18.5" x14ac:dyDescent="0.35">
      <c r="A1" s="3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24" x14ac:dyDescent="0.35">
      <c r="A2" s="32" t="s">
        <v>209</v>
      </c>
      <c r="B2" s="61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24" x14ac:dyDescent="0.35">
      <c r="A3" s="32" t="s">
        <v>210</v>
      </c>
      <c r="E3" s="60"/>
    </row>
    <row r="4" spans="1:24" x14ac:dyDescent="0.35">
      <c r="A4" s="54"/>
      <c r="B4" s="87"/>
      <c r="C4" s="87"/>
      <c r="D4" s="87"/>
      <c r="E4" s="87"/>
      <c r="F4" s="87"/>
      <c r="N4" s="62" t="s">
        <v>211</v>
      </c>
      <c r="R4" s="63"/>
      <c r="S4" s="63" t="s">
        <v>212</v>
      </c>
      <c r="T4" s="63"/>
      <c r="U4" s="63"/>
      <c r="V4" s="63"/>
      <c r="W4" s="63"/>
    </row>
    <row r="5" spans="1:24" x14ac:dyDescent="0.35">
      <c r="A5" s="64"/>
      <c r="B5" s="65">
        <v>2012</v>
      </c>
      <c r="C5" s="65">
        <v>2013</v>
      </c>
      <c r="D5" s="65">
        <v>2014</v>
      </c>
      <c r="E5" s="65">
        <v>2015</v>
      </c>
      <c r="F5" s="65">
        <v>2016</v>
      </c>
      <c r="G5" s="65">
        <v>2017</v>
      </c>
      <c r="H5" s="65">
        <v>2018</v>
      </c>
      <c r="I5" s="65">
        <v>2019</v>
      </c>
      <c r="J5" s="65">
        <v>2020</v>
      </c>
      <c r="K5" s="65">
        <v>2021</v>
      </c>
      <c r="L5" s="65">
        <v>2022</v>
      </c>
      <c r="M5" s="65">
        <v>2023</v>
      </c>
      <c r="N5" s="65">
        <v>2024</v>
      </c>
      <c r="O5" s="65">
        <v>2025</v>
      </c>
      <c r="P5" s="65">
        <v>2026</v>
      </c>
      <c r="Q5" s="65">
        <v>2027</v>
      </c>
      <c r="R5" s="65">
        <v>2028</v>
      </c>
      <c r="S5" s="65">
        <v>2029</v>
      </c>
      <c r="T5" s="65">
        <v>2030</v>
      </c>
      <c r="U5" s="65">
        <v>2031</v>
      </c>
      <c r="V5" s="65">
        <v>2032</v>
      </c>
      <c r="W5" s="65">
        <v>2033</v>
      </c>
      <c r="X5" s="65" t="s">
        <v>213</v>
      </c>
    </row>
    <row r="6" spans="1:24" x14ac:dyDescent="0.35">
      <c r="A6" s="91" t="s">
        <v>214</v>
      </c>
      <c r="B6" s="92">
        <v>5.8400000000000001E-2</v>
      </c>
      <c r="C6" s="92">
        <v>5.91E-2</v>
      </c>
      <c r="D6" s="92">
        <v>6.4100000000000004E-2</v>
      </c>
      <c r="E6" s="92">
        <v>0.1067</v>
      </c>
      <c r="F6" s="92">
        <v>6.2899999999999998E-2</v>
      </c>
      <c r="G6" s="93">
        <v>2.9499999999999998E-2</v>
      </c>
      <c r="H6" s="93">
        <v>3.7499999999999999E-2</v>
      </c>
      <c r="I6" s="93">
        <v>4.3061516171595302E-2</v>
      </c>
      <c r="J6" s="151">
        <v>4.5199999999999997E-2</v>
      </c>
      <c r="K6" s="151">
        <v>0.10059999999999999</v>
      </c>
      <c r="L6" s="151">
        <v>5.79E-2</v>
      </c>
      <c r="M6" s="151">
        <v>4.6199999999999998E-2</v>
      </c>
      <c r="N6" s="101">
        <v>4.8311967483947803E-2</v>
      </c>
      <c r="O6" s="101">
        <v>4.8380980213778499E-2</v>
      </c>
      <c r="P6" s="101">
        <v>3.4011458674601598E-2</v>
      </c>
      <c r="Q6" s="101">
        <v>2.99992042774322E-2</v>
      </c>
      <c r="R6" s="101">
        <v>2.9999204277431999E-2</v>
      </c>
      <c r="S6" s="102">
        <v>2.9999204277432599E-2</v>
      </c>
      <c r="T6" s="102">
        <v>2.9999204277432599E-2</v>
      </c>
      <c r="U6" s="102">
        <v>2.99992042774322E-2</v>
      </c>
      <c r="V6" s="102">
        <v>2.9999204277432398E-2</v>
      </c>
      <c r="W6" s="102">
        <v>2.99992042774322E-2</v>
      </c>
      <c r="X6" s="155" t="s">
        <v>215</v>
      </c>
    </row>
    <row r="7" spans="1:24" ht="14.9" customHeight="1" x14ac:dyDescent="0.35">
      <c r="A7" s="91" t="s">
        <v>216</v>
      </c>
      <c r="B7" s="68">
        <f t="shared" ref="B7:M7" si="0">1+B6</f>
        <v>1.0584</v>
      </c>
      <c r="C7" s="68">
        <f t="shared" si="0"/>
        <v>1.0590999999999999</v>
      </c>
      <c r="D7" s="68">
        <f t="shared" si="0"/>
        <v>1.0641</v>
      </c>
      <c r="E7" s="68">
        <f t="shared" si="0"/>
        <v>1.1067</v>
      </c>
      <c r="F7" s="68">
        <f t="shared" si="0"/>
        <v>1.0629</v>
      </c>
      <c r="G7" s="69">
        <f t="shared" si="0"/>
        <v>1.0295000000000001</v>
      </c>
      <c r="H7" s="69">
        <f t="shared" si="0"/>
        <v>1.0375000000000001</v>
      </c>
      <c r="I7" s="69">
        <f t="shared" si="0"/>
        <v>1.0430615161715953</v>
      </c>
      <c r="J7" s="152">
        <f t="shared" si="0"/>
        <v>1.0451999999999999</v>
      </c>
      <c r="K7" s="152">
        <f t="shared" si="0"/>
        <v>1.1006</v>
      </c>
      <c r="L7" s="152">
        <f t="shared" si="0"/>
        <v>1.0579000000000001</v>
      </c>
      <c r="M7" s="152">
        <f t="shared" si="0"/>
        <v>1.0462</v>
      </c>
      <c r="N7" s="103">
        <v>1.0483119674839478</v>
      </c>
      <c r="O7" s="103">
        <v>1.0483809802137785</v>
      </c>
      <c r="P7" s="103">
        <v>1.0340114586746016</v>
      </c>
      <c r="Q7" s="103">
        <v>1.0299992042774322</v>
      </c>
      <c r="R7" s="103">
        <v>1.029999204277432</v>
      </c>
      <c r="S7" s="104">
        <v>1.0299992042774326</v>
      </c>
      <c r="T7" s="104">
        <v>1.0299992042774326</v>
      </c>
      <c r="U7" s="104">
        <v>1.0299992042774322</v>
      </c>
      <c r="V7" s="104">
        <v>1.0299992042774324</v>
      </c>
      <c r="W7" s="104">
        <v>1.0299992042774322</v>
      </c>
      <c r="X7" s="155" t="s">
        <v>215</v>
      </c>
    </row>
    <row r="8" spans="1:24" x14ac:dyDescent="0.35">
      <c r="A8" s="91" t="s">
        <v>217</v>
      </c>
      <c r="B8" s="92">
        <v>8.09667816472142E-2</v>
      </c>
      <c r="C8" s="92">
        <v>5.51836640617707E-2</v>
      </c>
      <c r="D8" s="92">
        <v>3.7835934440058498E-2</v>
      </c>
      <c r="E8" s="92">
        <v>0.10701098976864699</v>
      </c>
      <c r="F8" s="92">
        <v>7.1825911939788795E-2</v>
      </c>
      <c r="G8" s="93">
        <v>-4.1853288702057298E-3</v>
      </c>
      <c r="H8" s="92">
        <v>7.0993559720767596E-2</v>
      </c>
      <c r="I8" s="92">
        <v>7.6959363162165909E-2</v>
      </c>
      <c r="J8" s="151">
        <v>0.23080000000000001</v>
      </c>
      <c r="K8" s="151">
        <v>0.1774</v>
      </c>
      <c r="L8" s="151">
        <v>5.0299999999999997E-2</v>
      </c>
      <c r="M8" s="151">
        <v>-3.3000000000000002E-2</v>
      </c>
      <c r="N8" s="101">
        <v>6.8623416046985006E-2</v>
      </c>
      <c r="O8" s="101">
        <v>4.9025513825894193E-2</v>
      </c>
      <c r="P8" s="101">
        <v>3.99841016315996E-2</v>
      </c>
      <c r="Q8" s="101">
        <v>3.6986303167314299E-2</v>
      </c>
      <c r="R8" s="101">
        <v>3.7022281806358796E-2</v>
      </c>
      <c r="S8" s="102">
        <v>3.7038920617532597E-2</v>
      </c>
      <c r="T8" s="102">
        <v>3.7038920617532597E-2</v>
      </c>
      <c r="U8" s="102">
        <v>3.7038920617532597E-2</v>
      </c>
      <c r="V8" s="102">
        <v>3.7038920617532597E-2</v>
      </c>
      <c r="W8" s="102">
        <v>3.7038920617532597E-2</v>
      </c>
      <c r="X8" s="155" t="s">
        <v>215</v>
      </c>
    </row>
    <row r="9" spans="1:24" x14ac:dyDescent="0.35">
      <c r="A9" s="91" t="s">
        <v>218</v>
      </c>
      <c r="B9" s="92">
        <v>7.9431269420639827E-2</v>
      </c>
      <c r="C9" s="92">
        <v>7.5045645320488408E-2</v>
      </c>
      <c r="D9" s="92">
        <v>7.8467097434944844E-2</v>
      </c>
      <c r="E9" s="92">
        <v>7.5661750129393496E-2</v>
      </c>
      <c r="F9" s="92">
        <v>8.0699999999999994E-2</v>
      </c>
      <c r="G9" s="93">
        <v>3.6600000000000001E-2</v>
      </c>
      <c r="H9" s="93">
        <v>4.4900000000000002E-2</v>
      </c>
      <c r="I9" s="93">
        <v>4.2700000000000002E-2</v>
      </c>
      <c r="J9" s="151">
        <v>6.4600000000000005E-2</v>
      </c>
      <c r="K9" s="151">
        <v>0.13059999999999999</v>
      </c>
      <c r="L9" s="151">
        <v>8.5400000000000004E-2</v>
      </c>
      <c r="M9" s="151">
        <v>4.6600000000000003E-2</v>
      </c>
      <c r="N9" s="101">
        <v>4.07709112569015E-2</v>
      </c>
      <c r="O9" s="101">
        <v>6.3150316770517897E-2</v>
      </c>
      <c r="P9" s="101">
        <v>4.6313169812341994E-2</v>
      </c>
      <c r="Q9" s="101">
        <v>4.2020066078186202E-2</v>
      </c>
      <c r="R9" s="101">
        <v>4.2485666628193398E-2</v>
      </c>
      <c r="S9" s="102">
        <v>4.4177216244433402E-2</v>
      </c>
      <c r="T9" s="102">
        <v>4.2030455001003102E-2</v>
      </c>
      <c r="U9" s="102">
        <v>4.05203840684304E-2</v>
      </c>
      <c r="V9" s="102">
        <v>3.9387830869000801E-2</v>
      </c>
      <c r="W9" s="102">
        <v>3.8538415969428599E-2</v>
      </c>
      <c r="X9" s="155" t="s">
        <v>215</v>
      </c>
    </row>
    <row r="10" spans="1:24" x14ac:dyDescent="0.35">
      <c r="A10" s="91" t="s">
        <v>219</v>
      </c>
      <c r="B10" s="92">
        <v>1.9199999999999998E-2</v>
      </c>
      <c r="C10" s="92">
        <v>0.03</v>
      </c>
      <c r="D10" s="92">
        <v>5.0000000000000001E-3</v>
      </c>
      <c r="E10" s="92">
        <v>-3.5471622701838498E-2</v>
      </c>
      <c r="F10" s="92">
        <v>-3.3046721226561701E-2</v>
      </c>
      <c r="G10" s="93">
        <v>1.32E-2</v>
      </c>
      <c r="H10" s="93">
        <v>1.78E-2</v>
      </c>
      <c r="I10" s="93">
        <v>1.2200000000000001E-2</v>
      </c>
      <c r="J10" s="151">
        <v>-3.2800000000000003E-2</v>
      </c>
      <c r="K10" s="151">
        <v>4.7600000000000003E-2</v>
      </c>
      <c r="L10" s="151">
        <v>3.0200000000000001E-2</v>
      </c>
      <c r="M10" s="151">
        <v>2.9100000000000001E-2</v>
      </c>
      <c r="N10" s="101">
        <v>3.5018838856599503E-2</v>
      </c>
      <c r="O10" s="101">
        <v>2.3140069775456198E-2</v>
      </c>
      <c r="P10" s="101">
        <v>2.47608526057468E-2</v>
      </c>
      <c r="Q10" s="101">
        <v>2.64843236356824E-2</v>
      </c>
      <c r="R10" s="101">
        <v>2.5465457711697899E-2</v>
      </c>
      <c r="S10" s="102">
        <v>2.5917048117219302E-2</v>
      </c>
      <c r="T10" s="102">
        <v>2.6617048117219402E-2</v>
      </c>
      <c r="U10" s="102">
        <v>2.7317048117219401E-2</v>
      </c>
      <c r="V10" s="102">
        <v>2.81170481172194E-2</v>
      </c>
      <c r="W10" s="102">
        <v>2.9017048117219401E-2</v>
      </c>
      <c r="X10" s="155" t="s">
        <v>215</v>
      </c>
    </row>
    <row r="11" spans="1:24" x14ac:dyDescent="0.35">
      <c r="A11" s="91" t="s">
        <v>220</v>
      </c>
      <c r="B11" s="94">
        <v>8.501905746545807E-2</v>
      </c>
      <c r="C11" s="94">
        <v>8.2291014266978504E-2</v>
      </c>
      <c r="D11" s="94">
        <v>0.10907207520851531</v>
      </c>
      <c r="E11" s="94">
        <v>0.13276262880327747</v>
      </c>
      <c r="F11" s="94">
        <v>0.14018577710987001</v>
      </c>
      <c r="G11" s="95">
        <v>9.9398186786469001E-2</v>
      </c>
      <c r="H11" s="95">
        <v>6.4289772211014701E-2</v>
      </c>
      <c r="I11" s="95">
        <v>5.9037539376861695E-2</v>
      </c>
      <c r="J11" s="151">
        <v>2.6353185633169601E-2</v>
      </c>
      <c r="K11" s="151">
        <v>3.9100000000000003E-2</v>
      </c>
      <c r="L11" s="151">
        <v>0.1234</v>
      </c>
      <c r="M11" s="151">
        <v>0.1318</v>
      </c>
      <c r="N11" s="101">
        <v>0.10829413480442801</v>
      </c>
      <c r="O11" s="101">
        <v>0.14166737744069</v>
      </c>
      <c r="P11" s="101">
        <v>0.12532160186157099</v>
      </c>
      <c r="Q11" s="101">
        <v>0.102464423384016</v>
      </c>
      <c r="R11" s="101">
        <v>8.2702763825939496E-2</v>
      </c>
      <c r="S11" s="102">
        <v>7.2696260593122203E-2</v>
      </c>
      <c r="T11" s="102">
        <v>6.4616047899549098E-2</v>
      </c>
      <c r="U11" s="102">
        <v>6.4000000000000001E-2</v>
      </c>
      <c r="V11" s="102">
        <v>6.4000000000000001E-2</v>
      </c>
      <c r="W11" s="102">
        <v>6.4000000000000001E-2</v>
      </c>
      <c r="X11" s="155" t="s">
        <v>215</v>
      </c>
    </row>
    <row r="12" spans="1:24" x14ac:dyDescent="0.35">
      <c r="A12" s="91" t="s">
        <v>221</v>
      </c>
      <c r="B12" s="96">
        <v>2.0434999999999999</v>
      </c>
      <c r="C12" s="96">
        <v>2.3426</v>
      </c>
      <c r="D12" s="96">
        <v>2.6562000000000001</v>
      </c>
      <c r="E12" s="96">
        <v>3.9047999999999998</v>
      </c>
      <c r="F12" s="96">
        <v>3.3523000000000001</v>
      </c>
      <c r="G12" s="96">
        <v>3.2919</v>
      </c>
      <c r="H12" s="96">
        <v>3.8851</v>
      </c>
      <c r="I12" s="96">
        <v>4.0307000000000004</v>
      </c>
      <c r="J12" s="153">
        <v>5.2</v>
      </c>
      <c r="K12" s="153">
        <v>5.58</v>
      </c>
      <c r="L12" s="153">
        <v>5.22</v>
      </c>
      <c r="M12" s="153">
        <v>4.84</v>
      </c>
      <c r="N12" s="105">
        <v>6.1923000000000004</v>
      </c>
      <c r="O12" s="105">
        <v>6</v>
      </c>
      <c r="P12" s="105">
        <v>6</v>
      </c>
      <c r="Q12" s="105">
        <v>5.93</v>
      </c>
      <c r="R12" s="105">
        <v>5.9950000000000001</v>
      </c>
      <c r="S12" s="106">
        <v>6</v>
      </c>
      <c r="T12" s="106">
        <v>6.0588188486907697</v>
      </c>
      <c r="U12" s="106">
        <v>6.1182143068750996</v>
      </c>
      <c r="V12" s="106">
        <v>6.1781920271374</v>
      </c>
      <c r="W12" s="106">
        <v>6.23875771747519</v>
      </c>
      <c r="X12" s="155" t="s">
        <v>215</v>
      </c>
    </row>
    <row r="13" spans="1:24" x14ac:dyDescent="0.35">
      <c r="A13" s="97" t="s">
        <v>222</v>
      </c>
      <c r="B13" s="137">
        <v>1.9549649402390434</v>
      </c>
      <c r="C13" s="137">
        <v>2.160505138339921</v>
      </c>
      <c r="D13" s="137">
        <v>2.3545181818181797</v>
      </c>
      <c r="E13" s="137">
        <v>3.3386959999999997</v>
      </c>
      <c r="F13" s="137">
        <v>3.4849763052208838</v>
      </c>
      <c r="G13" s="137">
        <v>3.1920083333333298</v>
      </c>
      <c r="H13" s="137">
        <v>3.6544500000000002</v>
      </c>
      <c r="I13" s="137">
        <v>3.9450833333333302</v>
      </c>
      <c r="J13" s="154">
        <v>5.16</v>
      </c>
      <c r="K13" s="154">
        <v>5.4</v>
      </c>
      <c r="L13" s="154">
        <v>5.16</v>
      </c>
      <c r="M13" s="154">
        <v>4.99</v>
      </c>
      <c r="N13" s="138">
        <v>5.38953333333333</v>
      </c>
      <c r="O13" s="138">
        <v>5.9943541666666702</v>
      </c>
      <c r="P13" s="138">
        <v>6</v>
      </c>
      <c r="Q13" s="138">
        <v>6.0929166666666701</v>
      </c>
      <c r="R13" s="138">
        <v>5.9625000000000004</v>
      </c>
      <c r="S13" s="139">
        <v>5.9974999999999996</v>
      </c>
      <c r="T13" s="139">
        <v>5.9974999999999996</v>
      </c>
      <c r="U13" s="139">
        <v>5.9974999999999996</v>
      </c>
      <c r="V13" s="139">
        <v>5.9974999999999996</v>
      </c>
      <c r="W13" s="139">
        <v>5.9974999999999996</v>
      </c>
      <c r="X13" s="156" t="s">
        <v>215</v>
      </c>
    </row>
    <row r="17" spans="15:15" x14ac:dyDescent="0.35">
      <c r="O17" s="172" t="s">
        <v>223</v>
      </c>
    </row>
  </sheetData>
  <pageMargins left="0.511811024" right="0.511811024" top="0.78740157499999996" bottom="0.78740157499999996" header="0.31496062000000002" footer="0.31496062000000002"/>
  <ignoredErrors>
    <ignoredError sqref="J6 J13 J7:M7 J8 J11 J12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07358-A318-4312-B700-E553867C2C39}">
  <sheetPr codeName="Planilha12"/>
  <dimension ref="A1:V15"/>
  <sheetViews>
    <sheetView showGridLines="0" workbookViewId="0">
      <selection activeCell="A6" sqref="A6"/>
    </sheetView>
  </sheetViews>
  <sheetFormatPr defaultColWidth="8.7265625" defaultRowHeight="14.5" x14ac:dyDescent="0.35"/>
  <cols>
    <col min="1" max="1" width="39.453125" bestFit="1" customWidth="1"/>
    <col min="2" max="21" width="7.26953125" customWidth="1"/>
    <col min="22" max="22" width="10.7265625" customWidth="1"/>
  </cols>
  <sheetData>
    <row r="1" spans="1:22" ht="18.5" x14ac:dyDescent="0.35">
      <c r="A1" s="3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22" x14ac:dyDescent="0.35">
      <c r="A2" s="32" t="s">
        <v>209</v>
      </c>
      <c r="B2" s="60"/>
      <c r="C2" s="61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22" x14ac:dyDescent="0.35">
      <c r="A3" s="32" t="s">
        <v>210</v>
      </c>
      <c r="F3" s="60"/>
    </row>
    <row r="4" spans="1:22" x14ac:dyDescent="0.35">
      <c r="A4" s="54"/>
      <c r="B4" s="87"/>
      <c r="C4" s="87"/>
      <c r="D4" s="87"/>
      <c r="E4" s="87"/>
      <c r="F4" s="87"/>
      <c r="G4" s="87"/>
      <c r="K4" s="62" t="s">
        <v>211</v>
      </c>
      <c r="O4" s="63" t="s">
        <v>212</v>
      </c>
      <c r="Q4" s="63"/>
      <c r="S4" s="63"/>
      <c r="U4" s="63"/>
    </row>
    <row r="5" spans="1:22" x14ac:dyDescent="0.35">
      <c r="A5" s="64"/>
      <c r="B5" s="65">
        <v>2011</v>
      </c>
      <c r="C5" s="65">
        <v>2012</v>
      </c>
      <c r="D5" s="65">
        <v>2013</v>
      </c>
      <c r="E5" s="65">
        <v>2014</v>
      </c>
      <c r="F5" s="65">
        <v>2015</v>
      </c>
      <c r="G5" s="65">
        <v>2016</v>
      </c>
      <c r="H5" s="65">
        <v>2017</v>
      </c>
      <c r="I5" s="65">
        <v>2018</v>
      </c>
      <c r="J5" s="65">
        <v>2019</v>
      </c>
      <c r="K5" s="65">
        <v>2020</v>
      </c>
      <c r="L5" s="65">
        <v>2021</v>
      </c>
      <c r="M5" s="65">
        <v>2022</v>
      </c>
      <c r="N5" s="65">
        <v>2023</v>
      </c>
      <c r="O5" s="65">
        <v>2024</v>
      </c>
      <c r="P5" s="65">
        <v>2025</v>
      </c>
      <c r="Q5" s="65">
        <v>2026</v>
      </c>
      <c r="R5" s="65">
        <v>2027</v>
      </c>
      <c r="S5" s="65">
        <v>2028</v>
      </c>
      <c r="T5" s="65">
        <v>2029</v>
      </c>
      <c r="U5" s="65">
        <v>2030</v>
      </c>
      <c r="V5" s="65" t="s">
        <v>213</v>
      </c>
    </row>
    <row r="6" spans="1:22" x14ac:dyDescent="0.35">
      <c r="A6" s="115" t="s">
        <v>214</v>
      </c>
      <c r="B6" s="116">
        <v>6.5000000000000002E-2</v>
      </c>
      <c r="C6" s="116">
        <v>5.8400000000000001E-2</v>
      </c>
      <c r="D6" s="116">
        <v>5.91E-2</v>
      </c>
      <c r="E6" s="116">
        <v>6.4100000000000004E-2</v>
      </c>
      <c r="F6" s="116">
        <v>0.1067</v>
      </c>
      <c r="G6" s="116">
        <v>6.2899999999999998E-2</v>
      </c>
      <c r="H6" s="117">
        <v>2.9499999999999998E-2</v>
      </c>
      <c r="I6" s="117">
        <v>3.7499999999999999E-2</v>
      </c>
      <c r="J6" s="117">
        <v>4.3061516171595302E-2</v>
      </c>
      <c r="K6" s="118">
        <v>1.8318597899048099E-2</v>
      </c>
      <c r="L6" s="118">
        <v>2.9385877866022501E-2</v>
      </c>
      <c r="M6" s="118">
        <v>3.4985107758980401E-2</v>
      </c>
      <c r="N6" s="118">
        <v>3.2485137740871001E-2</v>
      </c>
      <c r="O6" s="119">
        <v>3.2485137740871001E-2</v>
      </c>
      <c r="P6" s="119">
        <v>3.2485137740871001E-2</v>
      </c>
      <c r="Q6" s="119">
        <v>3.2485137740871001E-2</v>
      </c>
      <c r="R6" s="119">
        <v>3.2485137740871001E-2</v>
      </c>
      <c r="S6" s="119">
        <v>3.2485137740871001E-2</v>
      </c>
      <c r="T6" s="119">
        <v>3.2485137740871001E-2</v>
      </c>
      <c r="U6" s="119">
        <v>3.2485137740871001E-2</v>
      </c>
      <c r="V6" s="120" t="s">
        <v>215</v>
      </c>
    </row>
    <row r="7" spans="1:22" ht="14.9" customHeight="1" x14ac:dyDescent="0.35">
      <c r="A7" s="115" t="s">
        <v>216</v>
      </c>
      <c r="B7" s="121">
        <f>1+B6</f>
        <v>1.0649999999999999</v>
      </c>
      <c r="C7" s="121">
        <f t="shared" ref="C7:U7" si="0">1+C6</f>
        <v>1.0584</v>
      </c>
      <c r="D7" s="121">
        <f t="shared" si="0"/>
        <v>1.0590999999999999</v>
      </c>
      <c r="E7" s="121">
        <f t="shared" si="0"/>
        <v>1.0641</v>
      </c>
      <c r="F7" s="121">
        <f t="shared" si="0"/>
        <v>1.1067</v>
      </c>
      <c r="G7" s="121">
        <f t="shared" si="0"/>
        <v>1.0629</v>
      </c>
      <c r="H7" s="122">
        <f t="shared" si="0"/>
        <v>1.0295000000000001</v>
      </c>
      <c r="I7" s="122">
        <f t="shared" si="0"/>
        <v>1.0375000000000001</v>
      </c>
      <c r="J7" s="122">
        <f t="shared" si="0"/>
        <v>1.0430615161715953</v>
      </c>
      <c r="K7" s="123">
        <f t="shared" si="0"/>
        <v>1.0183185978990481</v>
      </c>
      <c r="L7" s="123">
        <f t="shared" si="0"/>
        <v>1.0293858778660225</v>
      </c>
      <c r="M7" s="123">
        <f t="shared" si="0"/>
        <v>1.0349851077589804</v>
      </c>
      <c r="N7" s="123">
        <f t="shared" si="0"/>
        <v>1.032485137740871</v>
      </c>
      <c r="O7" s="124">
        <f t="shared" si="0"/>
        <v>1.032485137740871</v>
      </c>
      <c r="P7" s="124">
        <f t="shared" si="0"/>
        <v>1.032485137740871</v>
      </c>
      <c r="Q7" s="124">
        <f t="shared" si="0"/>
        <v>1.032485137740871</v>
      </c>
      <c r="R7" s="124">
        <f t="shared" si="0"/>
        <v>1.032485137740871</v>
      </c>
      <c r="S7" s="124">
        <f t="shared" si="0"/>
        <v>1.032485137740871</v>
      </c>
      <c r="T7" s="124">
        <f t="shared" si="0"/>
        <v>1.032485137740871</v>
      </c>
      <c r="U7" s="124">
        <f t="shared" si="0"/>
        <v>1.032485137740871</v>
      </c>
      <c r="V7" s="120" t="s">
        <v>215</v>
      </c>
    </row>
    <row r="8" spans="1:22" x14ac:dyDescent="0.35">
      <c r="A8" s="115" t="s">
        <v>217</v>
      </c>
      <c r="B8" s="116">
        <v>5.0999999999999997E-2</v>
      </c>
      <c r="C8" s="116">
        <v>8.09667816472142E-2</v>
      </c>
      <c r="D8" s="116">
        <v>5.51836640617707E-2</v>
      </c>
      <c r="E8" s="116">
        <v>3.7835934440058498E-2</v>
      </c>
      <c r="F8" s="116">
        <v>0.10701098976864699</v>
      </c>
      <c r="G8" s="116">
        <v>7.1825911939788795E-2</v>
      </c>
      <c r="H8" s="117">
        <v>-4.1853288702057298E-3</v>
      </c>
      <c r="I8" s="116">
        <v>7.0993559720767596E-2</v>
      </c>
      <c r="J8" s="116">
        <v>7.6959363162165909E-2</v>
      </c>
      <c r="K8" s="118">
        <v>0.130186897706559</v>
      </c>
      <c r="L8" s="118">
        <v>4.1778185103098095E-2</v>
      </c>
      <c r="M8" s="118">
        <v>3.9985458506078604E-2</v>
      </c>
      <c r="N8" s="118">
        <v>3.4985516786170304E-2</v>
      </c>
      <c r="O8" s="119">
        <v>3.4985516786170304E-2</v>
      </c>
      <c r="P8" s="119">
        <v>3.4985516786170304E-2</v>
      </c>
      <c r="Q8" s="119">
        <v>3.4985516786170304E-2</v>
      </c>
      <c r="R8" s="119">
        <v>3.4985516786170304E-2</v>
      </c>
      <c r="S8" s="119">
        <v>3.4985516786170304E-2</v>
      </c>
      <c r="T8" s="119">
        <v>3.4985516786170304E-2</v>
      </c>
      <c r="U8" s="119">
        <v>3.4985516786170304E-2</v>
      </c>
      <c r="V8" s="120" t="s">
        <v>215</v>
      </c>
    </row>
    <row r="9" spans="1:22" x14ac:dyDescent="0.35">
      <c r="A9" s="115" t="s">
        <v>218</v>
      </c>
      <c r="B9" s="116">
        <v>8.3199999999999996E-2</v>
      </c>
      <c r="C9" s="116">
        <v>7.9431269420639827E-2</v>
      </c>
      <c r="D9" s="116">
        <v>7.5045645320488408E-2</v>
      </c>
      <c r="E9" s="116">
        <v>7.8467097434944844E-2</v>
      </c>
      <c r="F9" s="116">
        <v>7.5661750129393496E-2</v>
      </c>
      <c r="G9" s="116">
        <v>8.1382864315158607E-2</v>
      </c>
      <c r="H9" s="117">
        <v>3.5000000000000003E-2</v>
      </c>
      <c r="I9" s="117">
        <v>3.1E-2</v>
      </c>
      <c r="J9" s="117">
        <v>4.1401184801407795E-2</v>
      </c>
      <c r="K9" s="118">
        <v>3.9768306594927701E-2</v>
      </c>
      <c r="L9" s="118">
        <v>3.6522139356802902E-2</v>
      </c>
      <c r="M9" s="118">
        <v>4.0645925372831702E-2</v>
      </c>
      <c r="N9" s="118">
        <v>4.0698218027858106E-2</v>
      </c>
      <c r="O9" s="119">
        <v>4.0698218027858106E-2</v>
      </c>
      <c r="P9" s="119">
        <v>4.0698218027858106E-2</v>
      </c>
      <c r="Q9" s="119">
        <v>4.0698218027858106E-2</v>
      </c>
      <c r="R9" s="119">
        <v>4.0698218027858106E-2</v>
      </c>
      <c r="S9" s="119">
        <v>4.0698218027858106E-2</v>
      </c>
      <c r="T9" s="119">
        <v>4.0698218027858106E-2</v>
      </c>
      <c r="U9" s="119">
        <v>4.0698218027858106E-2</v>
      </c>
      <c r="V9" s="120" t="s">
        <v>215</v>
      </c>
    </row>
    <row r="10" spans="1:22" x14ac:dyDescent="0.35">
      <c r="A10" s="115" t="s">
        <v>224</v>
      </c>
      <c r="B10" s="116">
        <v>3.9699999999999999E-2</v>
      </c>
      <c r="C10" s="116">
        <v>1.9199999999999998E-2</v>
      </c>
      <c r="D10" s="116">
        <v>0.03</v>
      </c>
      <c r="E10" s="116">
        <v>5.0000000000000001E-3</v>
      </c>
      <c r="F10" s="116">
        <v>-3.5471622701838498E-2</v>
      </c>
      <c r="G10" s="116">
        <v>-3.3046721226561701E-2</v>
      </c>
      <c r="H10" s="117">
        <v>1.06216902874283E-2</v>
      </c>
      <c r="I10" s="117">
        <v>1.11763993215412E-2</v>
      </c>
      <c r="J10" s="117">
        <v>1.1365855728662898E-2</v>
      </c>
      <c r="K10" s="118">
        <v>-4.6956585962401397E-2</v>
      </c>
      <c r="L10" s="118">
        <v>3.20156055147078E-2</v>
      </c>
      <c r="M10" s="118">
        <v>2.5012569291415598E-2</v>
      </c>
      <c r="N10" s="118">
        <v>2.5023119445885401E-2</v>
      </c>
      <c r="O10" s="119">
        <v>2.5023119445885401E-2</v>
      </c>
      <c r="P10" s="119">
        <v>2.5023119445885401E-2</v>
      </c>
      <c r="Q10" s="119">
        <v>2.5023119445885401E-2</v>
      </c>
      <c r="R10" s="119">
        <v>2.5023119445885401E-2</v>
      </c>
      <c r="S10" s="119">
        <v>2.5023119445885401E-2</v>
      </c>
      <c r="T10" s="119">
        <v>2.5023119445885401E-2</v>
      </c>
      <c r="U10" s="119">
        <v>2.5023119445885401E-2</v>
      </c>
      <c r="V10" s="120" t="s">
        <v>215</v>
      </c>
    </row>
    <row r="11" spans="1:22" x14ac:dyDescent="0.35">
      <c r="A11" s="115" t="s">
        <v>220</v>
      </c>
      <c r="B11" s="125">
        <v>0.1162462936624582</v>
      </c>
      <c r="C11" s="125">
        <v>8.501905746545807E-2</v>
      </c>
      <c r="D11" s="125">
        <v>8.2291014266978504E-2</v>
      </c>
      <c r="E11" s="125">
        <v>0.10907207520851531</v>
      </c>
      <c r="F11" s="125">
        <v>0.13276262880327747</v>
      </c>
      <c r="G11" s="125">
        <v>0.14018577710987001</v>
      </c>
      <c r="H11" s="126">
        <v>9.9398186786469001E-2</v>
      </c>
      <c r="I11" s="126">
        <v>6.4289772211014701E-2</v>
      </c>
      <c r="J11" s="126">
        <v>5.9037539376861695E-2</v>
      </c>
      <c r="K11" s="118">
        <v>2.6353185633169601E-2</v>
      </c>
      <c r="L11" s="118">
        <v>2.0390950669980999E-2</v>
      </c>
      <c r="M11" s="118">
        <v>3.5526694960929396E-2</v>
      </c>
      <c r="N11" s="118">
        <v>5.0643079816688495E-2</v>
      </c>
      <c r="O11" s="119">
        <v>5.0643079816688495E-2</v>
      </c>
      <c r="P11" s="119">
        <v>5.0643079816688495E-2</v>
      </c>
      <c r="Q11" s="119">
        <v>5.0643079816688495E-2</v>
      </c>
      <c r="R11" s="119">
        <v>5.0643079816688495E-2</v>
      </c>
      <c r="S11" s="119">
        <v>5.0643079816688495E-2</v>
      </c>
      <c r="T11" s="119">
        <v>5.0643079816688495E-2</v>
      </c>
      <c r="U11" s="119">
        <v>5.0643079816688495E-2</v>
      </c>
      <c r="V11" s="120" t="s">
        <v>215</v>
      </c>
    </row>
    <row r="12" spans="1:22" x14ac:dyDescent="0.35">
      <c r="A12" s="115" t="s">
        <v>221</v>
      </c>
      <c r="B12" s="127">
        <v>1.8757999999999999</v>
      </c>
      <c r="C12" s="127">
        <v>2.0434999999999999</v>
      </c>
      <c r="D12" s="127">
        <v>2.3426</v>
      </c>
      <c r="E12" s="127">
        <v>2.6562000000000001</v>
      </c>
      <c r="F12" s="127">
        <v>3.9047999999999998</v>
      </c>
      <c r="G12" s="127">
        <v>3.3523000000000001</v>
      </c>
      <c r="H12" s="127">
        <v>3.2919</v>
      </c>
      <c r="I12" s="127">
        <v>3.8851</v>
      </c>
      <c r="J12" s="127">
        <v>4.0307000000000004</v>
      </c>
      <c r="K12" s="128">
        <v>5.25</v>
      </c>
      <c r="L12" s="128">
        <v>5</v>
      </c>
      <c r="M12" s="128">
        <v>4.9000000000000004</v>
      </c>
      <c r="N12" s="128">
        <v>4.8499999999999996</v>
      </c>
      <c r="O12" s="129">
        <v>5.0075529180432241</v>
      </c>
      <c r="P12" s="129">
        <v>5.1702239643305585</v>
      </c>
      <c r="Q12" s="129">
        <v>5.0075529180432241</v>
      </c>
      <c r="R12" s="129">
        <v>5.1702239643305585</v>
      </c>
      <c r="S12" s="129">
        <v>5.0075529180432241</v>
      </c>
      <c r="T12" s="129">
        <v>5.1702239643305585</v>
      </c>
      <c r="U12" s="129">
        <v>5.0075529180432241</v>
      </c>
      <c r="V12" s="120" t="s">
        <v>215</v>
      </c>
    </row>
    <row r="13" spans="1:22" x14ac:dyDescent="0.35">
      <c r="A13" s="115" t="s">
        <v>222</v>
      </c>
      <c r="B13" s="127">
        <v>1.6737919999999999</v>
      </c>
      <c r="C13" s="127">
        <v>1.9549649402390434</v>
      </c>
      <c r="D13" s="127">
        <v>2.160505138339921</v>
      </c>
      <c r="E13" s="127">
        <v>2.3545181818181797</v>
      </c>
      <c r="F13" s="127">
        <v>3.3386959999999997</v>
      </c>
      <c r="G13" s="127">
        <v>3.4849763052208838</v>
      </c>
      <c r="H13" s="127">
        <v>3.1920083333333298</v>
      </c>
      <c r="I13" s="127">
        <v>3.6544500000000002</v>
      </c>
      <c r="J13" s="127">
        <v>3.9450833333333302</v>
      </c>
      <c r="K13" s="128">
        <v>5.1223458333333296</v>
      </c>
      <c r="L13" s="128">
        <v>5.1045833333333297</v>
      </c>
      <c r="M13" s="128">
        <v>4.8666666666666698</v>
      </c>
      <c r="N13" s="128">
        <v>4.875</v>
      </c>
      <c r="O13" s="129">
        <v>5.04555439433258</v>
      </c>
      <c r="P13" s="129">
        <v>5.2220757222910379</v>
      </c>
      <c r="Q13" s="129">
        <v>5.04555439433258</v>
      </c>
      <c r="R13" s="129">
        <v>5.2220757222910379</v>
      </c>
      <c r="S13" s="129">
        <v>5.04555439433258</v>
      </c>
      <c r="T13" s="129">
        <v>5.2220757222910379</v>
      </c>
      <c r="U13" s="129">
        <v>5.04555439433258</v>
      </c>
      <c r="V13" s="120" t="s">
        <v>215</v>
      </c>
    </row>
    <row r="14" spans="1:22" x14ac:dyDescent="0.35">
      <c r="A14" s="115" t="s">
        <v>225</v>
      </c>
      <c r="B14" s="125">
        <v>4.2687186688158407E-2</v>
      </c>
      <c r="C14" s="125">
        <v>8.1305189488653618E-2</v>
      </c>
      <c r="D14" s="125">
        <v>0.10379971409882915</v>
      </c>
      <c r="E14" s="125">
        <v>4.2684998675454056E-2</v>
      </c>
      <c r="F14" s="125">
        <v>-4.6616434100493431E-2</v>
      </c>
      <c r="G14" s="125">
        <v>-8.8933386591342645E-2</v>
      </c>
      <c r="H14" s="125">
        <v>1.1001286066960381E-2</v>
      </c>
      <c r="I14" s="126">
        <v>3.6245383309392309E-2</v>
      </c>
      <c r="J14" s="126">
        <v>-6.5151401465008085E-2</v>
      </c>
      <c r="K14" s="130">
        <f>AVERAGE(B14:J14)</f>
        <v>1.3002504018955974E-2</v>
      </c>
      <c r="L14" s="130">
        <f>K14</f>
        <v>1.3002504018955974E-2</v>
      </c>
      <c r="M14" s="130">
        <f t="shared" ref="M14:U14" si="1">L14</f>
        <v>1.3002504018955974E-2</v>
      </c>
      <c r="N14" s="130">
        <f t="shared" si="1"/>
        <v>1.3002504018955974E-2</v>
      </c>
      <c r="O14" s="131">
        <f t="shared" si="1"/>
        <v>1.3002504018955974E-2</v>
      </c>
      <c r="P14" s="131">
        <f t="shared" si="1"/>
        <v>1.3002504018955974E-2</v>
      </c>
      <c r="Q14" s="131">
        <f t="shared" si="1"/>
        <v>1.3002504018955974E-2</v>
      </c>
      <c r="R14" s="131">
        <f t="shared" si="1"/>
        <v>1.3002504018955974E-2</v>
      </c>
      <c r="S14" s="131">
        <f t="shared" si="1"/>
        <v>1.3002504018955974E-2</v>
      </c>
      <c r="T14" s="131">
        <f t="shared" si="1"/>
        <v>1.3002504018955974E-2</v>
      </c>
      <c r="U14" s="131">
        <f t="shared" si="1"/>
        <v>1.3002504018955974E-2</v>
      </c>
      <c r="V14" s="120" t="s">
        <v>226</v>
      </c>
    </row>
    <row r="15" spans="1:22" x14ac:dyDescent="0.35">
      <c r="A15" s="132" t="s">
        <v>227</v>
      </c>
      <c r="B15" s="133">
        <v>3.2110405609852455E-2</v>
      </c>
      <c r="C15" s="133">
        <v>3.4266072831224959E-2</v>
      </c>
      <c r="D15" s="133">
        <v>3.583327829984051E-2</v>
      </c>
      <c r="E15" s="133">
        <v>3.6706359747952888E-2</v>
      </c>
      <c r="F15" s="133">
        <v>3.7134688384790948E-2</v>
      </c>
      <c r="G15" s="133">
        <v>3.7616521574839856E-2</v>
      </c>
      <c r="H15" s="133">
        <v>3.8016518739053984E-2</v>
      </c>
      <c r="I15" s="133">
        <v>3.8350289328706655E-2</v>
      </c>
      <c r="J15" s="133">
        <v>3.8720442459935889E-2</v>
      </c>
      <c r="K15" s="134">
        <v>3.8970014212222459E-2</v>
      </c>
      <c r="L15" s="134">
        <v>3.9050108542096895E-2</v>
      </c>
      <c r="M15" s="134">
        <v>3.9020001140352978E-2</v>
      </c>
      <c r="N15" s="134">
        <v>3.8563363466258993E-2</v>
      </c>
      <c r="O15" s="135">
        <v>3.7618167587263329E-2</v>
      </c>
      <c r="P15" s="135">
        <v>3.6366541953385179E-2</v>
      </c>
      <c r="Q15" s="135">
        <v>3.7618167587263329E-2</v>
      </c>
      <c r="R15" s="135">
        <v>3.6366541953385179E-2</v>
      </c>
      <c r="S15" s="135">
        <v>3.7618167587263329E-2</v>
      </c>
      <c r="T15" s="135">
        <v>3.6366541953385179E-2</v>
      </c>
      <c r="U15" s="135">
        <v>3.7618167587263329E-2</v>
      </c>
      <c r="V15" s="136" t="s">
        <v>228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equal" id="{C04775A1-84EC-4D33-BD52-0DE939F3418B}">
            <xm:f>'V-Parâmetros'!A6</xm:f>
            <x14:dxf>
              <font>
                <color auto="1"/>
              </font>
            </x14:dxf>
          </x14:cfRule>
          <xm:sqref>A6:A13</xm:sqref>
        </x14:conditionalFormatting>
        <x14:conditionalFormatting xmlns:xm="http://schemas.microsoft.com/office/excel/2006/main">
          <x14:cfRule type="cellIs" priority="1" operator="equal" id="{49A03D1E-DC45-4AD3-9D9C-1E5730FC33DA}">
            <xm:f>'V-Parâmetros'!$A$6</xm:f>
            <x14:dxf>
              <font>
                <color auto="1"/>
              </font>
            </x14:dxf>
          </x14:cfRule>
          <xm:sqref>A7</xm:sqref>
        </x14:conditionalFormatting>
        <x14:conditionalFormatting xmlns:xm="http://schemas.microsoft.com/office/excel/2006/main">
          <x14:cfRule type="cellIs" priority="77" operator="equal" id="{C04775A1-84EC-4D33-BD52-0DE939F3418B}">
            <xm:f>'V-Parâmetros'!#REF!</xm:f>
            <x14:dxf>
              <font>
                <color auto="1"/>
              </font>
            </x14:dxf>
          </x14:cfRule>
          <xm:sqref>A14:V15</xm:sqref>
        </x14:conditionalFormatting>
        <x14:conditionalFormatting xmlns:xm="http://schemas.microsoft.com/office/excel/2006/main">
          <x14:cfRule type="cellIs" priority="84" operator="equal" id="{C04775A1-84EC-4D33-BD52-0DE939F3418B}">
            <xm:f>'V-Parâmetros'!#REF!</xm:f>
            <x14:dxf>
              <font>
                <color auto="1"/>
              </font>
            </x14:dxf>
          </x14:cfRule>
          <xm:sqref>B6:B13</xm:sqref>
        </x14:conditionalFormatting>
        <x14:conditionalFormatting xmlns:xm="http://schemas.microsoft.com/office/excel/2006/main">
          <x14:cfRule type="cellIs" priority="83" operator="equal" id="{C04775A1-84EC-4D33-BD52-0DE939F3418B}">
            <xm:f>'V-Parâmetros'!B6</xm:f>
            <x14:dxf>
              <font>
                <color auto="1"/>
              </font>
            </x14:dxf>
          </x14:cfRule>
          <xm:sqref>C6:U13</xm:sqref>
        </x14:conditionalFormatting>
        <x14:conditionalFormatting xmlns:xm="http://schemas.microsoft.com/office/excel/2006/main">
          <x14:cfRule type="cellIs" priority="74" operator="equal" id="{C04775A1-84EC-4D33-BD52-0DE939F3418B}">
            <xm:f>'V-Parâmetros'!X6</xm:f>
            <x14:dxf>
              <font>
                <color auto="1"/>
              </font>
            </x14:dxf>
          </x14:cfRule>
          <xm:sqref>V6:V13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f370953-9f60-49f5-9e00-e1a3f0ed2ba0">
      <Terms xmlns="http://schemas.microsoft.com/office/infopath/2007/PartnerControls"/>
    </lcf76f155ced4ddcb4097134ff3c332f>
    <TaxCatchAll xmlns="a77d5170-f388-44e7-ac79-04d186fae979" xsi:nil="true"/>
    <Data xmlns="0f370953-9f60-49f5-9e00-e1a3f0ed2ba0" xsi:nil="true"/>
    <_Flow_SignoffStatus xmlns="0f370953-9f60-49f5-9e00-e1a3f0ed2ba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AF85F579D9C94D829ACD7F874C94AF" ma:contentTypeVersion="21" ma:contentTypeDescription="Crie um novo documento." ma:contentTypeScope="" ma:versionID="4fda660a023aed2b025585f70c475960">
  <xsd:schema xmlns:xsd="http://www.w3.org/2001/XMLSchema" xmlns:xs="http://www.w3.org/2001/XMLSchema" xmlns:p="http://schemas.microsoft.com/office/2006/metadata/properties" xmlns:ns2="0f370953-9f60-49f5-9e00-e1a3f0ed2ba0" xmlns:ns3="a77d5170-f388-44e7-ac79-04d186fae979" targetNamespace="http://schemas.microsoft.com/office/2006/metadata/properties" ma:root="true" ma:fieldsID="cc25a2bce27a85fac02c3ab143509956" ns2:_="" ns3:_="">
    <xsd:import namespace="0f370953-9f60-49f5-9e00-e1a3f0ed2ba0"/>
    <xsd:import namespace="a77d5170-f388-44e7-ac79-04d186fae9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Data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70953-9f60-49f5-9e00-e1a3f0ed2b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aa448f4b-15e7-4d22-b9c3-2e0136a086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ata" ma:index="23" nillable="true" ma:displayName="Data" ma:format="DateTime" ma:internalName="Data">
      <xsd:simpleType>
        <xsd:restriction base="dms:DateTim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6" nillable="true" ma:displayName="Status de liberação" ma:internalName="Status_x0020_de_x0020_libera_x00e7__x00e3_o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7d5170-f388-44e7-ac79-04d186fae97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a31aba0-bed1-4c48-8bc7-2bcd72f2ffcb}" ma:internalName="TaxCatchAll" ma:showField="CatchAllData" ma:web="a77d5170-f388-44e7-ac79-04d186fae9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F39186-EF37-4C04-899D-8F068AF23A4C}">
  <ds:schemaRefs>
    <ds:schemaRef ds:uri="http://schemas.microsoft.com/office/2006/metadata/properties"/>
    <ds:schemaRef ds:uri="http://schemas.microsoft.com/office/infopath/2007/PartnerControls"/>
    <ds:schemaRef ds:uri="0f370953-9f60-49f5-9e00-e1a3f0ed2ba0"/>
    <ds:schemaRef ds:uri="a77d5170-f388-44e7-ac79-04d186fae979"/>
  </ds:schemaRefs>
</ds:datastoreItem>
</file>

<file path=customXml/itemProps2.xml><?xml version="1.0" encoding="utf-8"?>
<ds:datastoreItem xmlns:ds="http://schemas.openxmlformats.org/officeDocument/2006/customXml" ds:itemID="{1F5493DF-313E-41D0-A711-B7368DF250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370953-9f60-49f5-9e00-e1a3f0ed2ba0"/>
    <ds:schemaRef ds:uri="a77d5170-f388-44e7-ac79-04d186fae9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75FF618-F509-4602-9B68-84EE6F476CF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5661350-c2e4-43dc-bce8-f003ddf8a3c4}" enabled="0" method="" siteId="{b5661350-c2e4-43dc-bce8-f003ddf8a3c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0-Instruções de preenchimento</vt:lpstr>
      <vt:lpstr>I-Cenário Base</vt:lpstr>
      <vt:lpstr>II-a) Medidas a implementar</vt:lpstr>
      <vt:lpstr>II-b) Vinculos</vt:lpstr>
      <vt:lpstr>II-c) Reflexos</vt:lpstr>
      <vt:lpstr>III-Cenário Ajustado</vt:lpstr>
      <vt:lpstr>IV-Verificações</vt:lpstr>
      <vt:lpstr>V-Parâmetros</vt:lpstr>
      <vt:lpstr>VI-Referência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Acauã Brochado</dc:creator>
  <cp:keywords/>
  <dc:description/>
  <cp:lastModifiedBy>Tais Vieira Bonatto</cp:lastModifiedBy>
  <cp:revision/>
  <dcterms:created xsi:type="dcterms:W3CDTF">2017-05-19T12:35:59Z</dcterms:created>
  <dcterms:modified xsi:type="dcterms:W3CDTF">2025-09-08T17:06:23Z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0x0101007CAF85F579D9C94D829ACD7F874C94AF</vt:lpwstr>
  </property>
  <property fmtid="{D5CDD505-2E9C-101B-9397-08002B2CF9AE}" pid="3" name="MediaServiceImageTags">
    <vt:lpwstr/>
  </property>
  <property fmtid="{D5CDD505-2E9C-101B-9397-08002B2CF9AE}" pid="4" name="MSIP_Label_aad1aa98-b4b6-4f6d-a238-eb87b534c92d_Enabled">
    <vt:lpwstr>true</vt:lpwstr>
  </property>
  <property fmtid="{D5CDD505-2E9C-101B-9397-08002B2CF9AE}" pid="5" name="MSIP_Label_aad1aa98-b4b6-4f6d-a238-eb87b534c92d_SetDate">
    <vt:lpwstr>2024-11-03T22:49:53Z</vt:lpwstr>
  </property>
  <property fmtid="{D5CDD505-2E9C-101B-9397-08002B2CF9AE}" pid="6" name="MSIP_Label_aad1aa98-b4b6-4f6d-a238-eb87b534c92d_Method">
    <vt:lpwstr>Standard</vt:lpwstr>
  </property>
  <property fmtid="{D5CDD505-2E9C-101B-9397-08002B2CF9AE}" pid="7" name="MSIP_Label_aad1aa98-b4b6-4f6d-a238-eb87b534c92d_Name">
    <vt:lpwstr>defa4170-0d19-0005-0004-bc88714345d2</vt:lpwstr>
  </property>
  <property fmtid="{D5CDD505-2E9C-101B-9397-08002B2CF9AE}" pid="8" name="MSIP_Label_aad1aa98-b4b6-4f6d-a238-eb87b534c92d_SiteId">
    <vt:lpwstr>83bd090b-756e-4a02-a512-e5ea02c03041</vt:lpwstr>
  </property>
  <property fmtid="{D5CDD505-2E9C-101B-9397-08002B2CF9AE}" pid="9" name="MSIP_Label_aad1aa98-b4b6-4f6d-a238-eb87b534c92d_ActionId">
    <vt:lpwstr>8fca16c6-b70c-47a6-aef2-9b35b0045771</vt:lpwstr>
  </property>
  <property fmtid="{D5CDD505-2E9C-101B-9397-08002B2CF9AE}" pid="10" name="MSIP_Label_aad1aa98-b4b6-4f6d-a238-eb87b534c92d_ContentBits">
    <vt:lpwstr>0</vt:lpwstr>
  </property>
</Properties>
</file>